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Meje\Documents\RVI2024\"/>
    </mc:Choice>
  </mc:AlternateContent>
  <xr:revisionPtr revIDLastSave="0" documentId="13_ncr:1_{CE16F96A-97C6-4CB5-A278-CF76EC45C6A2}" xr6:coauthVersionLast="47" xr6:coauthVersionMax="47" xr10:uidLastSave="{00000000-0000-0000-0000-000000000000}"/>
  <bookViews>
    <workbookView xWindow="-120" yWindow="-120" windowWidth="29040" windowHeight="15720" xr2:uid="{26F0650B-AE25-4C52-8F20-73BFF576D673}"/>
  </bookViews>
  <sheets>
    <sheet name="sažetak" sheetId="1" r:id="rId1"/>
    <sheet name="ekonomska kl." sheetId="2" r:id="rId2"/>
    <sheet name="izvori" sheetId="3" r:id="rId3"/>
    <sheet name="posebni di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4" l="1"/>
  <c r="F5" i="3"/>
  <c r="H5" i="3"/>
  <c r="G56" i="4"/>
  <c r="G60" i="4"/>
  <c r="G21" i="4"/>
  <c r="F10" i="4"/>
  <c r="F11" i="4"/>
  <c r="G24" i="4"/>
  <c r="G80" i="4"/>
  <c r="G120" i="4"/>
  <c r="G111" i="4"/>
  <c r="G117" i="4"/>
  <c r="J13" i="3"/>
  <c r="F19" i="1" l="1"/>
  <c r="F64" i="4" l="1"/>
  <c r="F55" i="4" s="1"/>
  <c r="G64" i="4"/>
  <c r="G31" i="2"/>
  <c r="H31" i="2"/>
  <c r="H30" i="2" s="1"/>
  <c r="G81" i="2"/>
  <c r="G83" i="2"/>
  <c r="H83" i="2"/>
  <c r="H78" i="2"/>
  <c r="H77" i="2" s="1"/>
  <c r="F47" i="2"/>
  <c r="G47" i="2"/>
  <c r="I49" i="2"/>
  <c r="F31" i="2"/>
  <c r="F30" i="2" s="1"/>
  <c r="H14" i="3" l="1"/>
  <c r="J18" i="3"/>
  <c r="J16" i="3"/>
  <c r="G14" i="3"/>
  <c r="G10" i="3"/>
  <c r="H34" i="3"/>
  <c r="F83" i="2"/>
  <c r="G131" i="4"/>
  <c r="H131" i="4" s="1"/>
  <c r="G127" i="4"/>
  <c r="F126" i="4"/>
  <c r="F125" i="4" s="1"/>
  <c r="G123" i="4"/>
  <c r="F119" i="4"/>
  <c r="F113" i="4" s="1"/>
  <c r="H120" i="4"/>
  <c r="H117" i="4"/>
  <c r="G114" i="4"/>
  <c r="H114" i="4" s="1"/>
  <c r="H111" i="4"/>
  <c r="G108" i="4"/>
  <c r="H108" i="4" s="1"/>
  <c r="F107" i="4"/>
  <c r="F101" i="4" s="1"/>
  <c r="G105" i="4"/>
  <c r="G102" i="4"/>
  <c r="H102" i="4" s="1"/>
  <c r="G98" i="4"/>
  <c r="H98" i="4" s="1"/>
  <c r="G94" i="4"/>
  <c r="H94" i="4" s="1"/>
  <c r="F93" i="4"/>
  <c r="F92" i="4" s="1"/>
  <c r="G87" i="4"/>
  <c r="H87" i="4" s="1"/>
  <c r="G85" i="4"/>
  <c r="F84" i="4"/>
  <c r="H80" i="4"/>
  <c r="G78" i="4"/>
  <c r="F77" i="4"/>
  <c r="G71" i="4"/>
  <c r="H71" i="4" s="1"/>
  <c r="G67" i="4"/>
  <c r="H67" i="4" s="1"/>
  <c r="F66" i="4"/>
  <c r="G55" i="4"/>
  <c r="H55" i="4" s="1"/>
  <c r="G52" i="4"/>
  <c r="H52" i="4" s="1"/>
  <c r="G29" i="4"/>
  <c r="H29" i="4" s="1"/>
  <c r="H24" i="4"/>
  <c r="F23" i="4"/>
  <c r="F20" i="4"/>
  <c r="H123" i="4" l="1"/>
  <c r="F76" i="4"/>
  <c r="G84" i="4"/>
  <c r="H84" i="4" s="1"/>
  <c r="G119" i="4"/>
  <c r="H119" i="4" s="1"/>
  <c r="G66" i="4"/>
  <c r="G77" i="4"/>
  <c r="F100" i="4"/>
  <c r="F19" i="4"/>
  <c r="H85" i="4"/>
  <c r="G107" i="4"/>
  <c r="H107" i="4" s="1"/>
  <c r="H21" i="4"/>
  <c r="G93" i="4"/>
  <c r="G92" i="4" s="1"/>
  <c r="H92" i="4" s="1"/>
  <c r="G126" i="4"/>
  <c r="H126" i="4" s="1"/>
  <c r="G23" i="4"/>
  <c r="H78" i="4"/>
  <c r="G20" i="4"/>
  <c r="G15" i="4" s="1"/>
  <c r="H15" i="4" s="1"/>
  <c r="H127" i="4"/>
  <c r="H23" i="4" l="1"/>
  <c r="G16" i="4"/>
  <c r="H16" i="4" s="1"/>
  <c r="G76" i="4"/>
  <c r="H66" i="4"/>
  <c r="G17" i="4"/>
  <c r="H17" i="4" s="1"/>
  <c r="F13" i="4"/>
  <c r="F12" i="4" s="1"/>
  <c r="G101" i="4"/>
  <c r="H101" i="4" s="1"/>
  <c r="H76" i="4"/>
  <c r="H77" i="4"/>
  <c r="G125" i="4"/>
  <c r="H125" i="4" s="1"/>
  <c r="G113" i="4"/>
  <c r="H113" i="4" s="1"/>
  <c r="H93" i="4"/>
  <c r="F18" i="4"/>
  <c r="H20" i="4"/>
  <c r="G19" i="4"/>
  <c r="G14" i="4" l="1"/>
  <c r="G100" i="4"/>
  <c r="H100" i="4" s="1"/>
  <c r="H19" i="4"/>
  <c r="G13" i="4" l="1"/>
  <c r="G12" i="4" s="1"/>
  <c r="H14" i="4"/>
  <c r="G18" i="4"/>
  <c r="H18" i="4" s="1"/>
  <c r="H13" i="4"/>
  <c r="H12" i="4" l="1"/>
  <c r="G11" i="4"/>
  <c r="G10" i="4" s="1"/>
  <c r="H10" i="4" l="1"/>
  <c r="H11" i="4"/>
  <c r="J45" i="3" l="1"/>
  <c r="I45" i="3"/>
  <c r="J44" i="3"/>
  <c r="I44" i="3"/>
  <c r="H43" i="3"/>
  <c r="H42" i="3" s="1"/>
  <c r="G43" i="3"/>
  <c r="G42" i="3" s="1"/>
  <c r="G41" i="3" s="1"/>
  <c r="F43" i="3"/>
  <c r="F42" i="3" s="1"/>
  <c r="F41" i="3" s="1"/>
  <c r="I35" i="3"/>
  <c r="G34" i="3"/>
  <c r="F34" i="3"/>
  <c r="I34" i="3" s="1"/>
  <c r="J33" i="3"/>
  <c r="I33" i="3"/>
  <c r="J32" i="3"/>
  <c r="I32" i="3"/>
  <c r="H31" i="3"/>
  <c r="G31" i="3"/>
  <c r="F31" i="3"/>
  <c r="J30" i="3"/>
  <c r="I30" i="3"/>
  <c r="J29" i="3"/>
  <c r="I29" i="3"/>
  <c r="H28" i="3"/>
  <c r="G28" i="3"/>
  <c r="F28" i="3"/>
  <c r="J27" i="3"/>
  <c r="I27" i="3"/>
  <c r="G26" i="3"/>
  <c r="F26" i="3"/>
  <c r="J25" i="3"/>
  <c r="I25" i="3"/>
  <c r="H24" i="3"/>
  <c r="H22" i="3" s="1"/>
  <c r="G24" i="3"/>
  <c r="F24" i="3"/>
  <c r="J17" i="3"/>
  <c r="J15" i="3"/>
  <c r="I15" i="3"/>
  <c r="F14" i="3"/>
  <c r="J12" i="3"/>
  <c r="I12" i="3"/>
  <c r="J11" i="3"/>
  <c r="I11" i="3"/>
  <c r="H10" i="3"/>
  <c r="F10" i="3"/>
  <c r="J9" i="3"/>
  <c r="I9" i="3"/>
  <c r="H8" i="3"/>
  <c r="G8" i="3"/>
  <c r="F8" i="3"/>
  <c r="J7" i="3"/>
  <c r="H6" i="3"/>
  <c r="G6" i="3"/>
  <c r="F6" i="3"/>
  <c r="H88" i="2"/>
  <c r="H82" i="2" s="1"/>
  <c r="H81" i="2" s="1"/>
  <c r="G88" i="2"/>
  <c r="F88" i="2"/>
  <c r="I87" i="2"/>
  <c r="I84" i="2"/>
  <c r="I79" i="2"/>
  <c r="F78" i="2"/>
  <c r="F77" i="2" s="1"/>
  <c r="I76" i="2"/>
  <c r="I74" i="2"/>
  <c r="I73" i="2"/>
  <c r="I72" i="2"/>
  <c r="I71" i="2"/>
  <c r="I70" i="2"/>
  <c r="H69" i="2"/>
  <c r="G69" i="2"/>
  <c r="F69" i="2"/>
  <c r="I68" i="2"/>
  <c r="I67" i="2"/>
  <c r="I66" i="2"/>
  <c r="I65" i="2"/>
  <c r="I64" i="2"/>
  <c r="I63" i="2"/>
  <c r="H62" i="2"/>
  <c r="G62" i="2"/>
  <c r="F62" i="2"/>
  <c r="I61" i="2"/>
  <c r="I60" i="2"/>
  <c r="I59" i="2"/>
  <c r="I58" i="2"/>
  <c r="I57" i="2"/>
  <c r="I56" i="2"/>
  <c r="H55" i="2"/>
  <c r="G55" i="2"/>
  <c r="F55" i="2"/>
  <c r="I54" i="2"/>
  <c r="I53" i="2"/>
  <c r="I52" i="2"/>
  <c r="H51" i="2"/>
  <c r="G51" i="2"/>
  <c r="F51" i="2"/>
  <c r="I48" i="2"/>
  <c r="H47" i="2"/>
  <c r="I46" i="2"/>
  <c r="H45" i="2"/>
  <c r="G45" i="2"/>
  <c r="F45" i="2"/>
  <c r="I44" i="2"/>
  <c r="H43" i="2"/>
  <c r="G43" i="2"/>
  <c r="F43" i="2"/>
  <c r="G41" i="2"/>
  <c r="G40" i="2" s="1"/>
  <c r="J33" i="2"/>
  <c r="I29" i="2"/>
  <c r="H28" i="2"/>
  <c r="G28" i="2"/>
  <c r="F28" i="2"/>
  <c r="I27" i="2"/>
  <c r="I26" i="2"/>
  <c r="H25" i="2"/>
  <c r="G25" i="2"/>
  <c r="F25" i="2"/>
  <c r="H21" i="2"/>
  <c r="G21" i="2"/>
  <c r="G20" i="2" s="1"/>
  <c r="G6" i="2" s="1"/>
  <c r="I19" i="2"/>
  <c r="H18" i="2"/>
  <c r="H17" i="2" s="1"/>
  <c r="G18" i="2"/>
  <c r="F18" i="2"/>
  <c r="F17" i="2" s="1"/>
  <c r="I16" i="2"/>
  <c r="H15" i="2"/>
  <c r="H14" i="2" s="1"/>
  <c r="F15" i="2"/>
  <c r="F14" i="2" s="1"/>
  <c r="H12" i="2"/>
  <c r="G12" i="2"/>
  <c r="F12" i="2"/>
  <c r="I11" i="2"/>
  <c r="H10" i="2"/>
  <c r="G10" i="2"/>
  <c r="F10" i="2"/>
  <c r="H8" i="2"/>
  <c r="G8" i="2"/>
  <c r="F8" i="2"/>
  <c r="J16" i="1"/>
  <c r="I16" i="1"/>
  <c r="J15" i="1"/>
  <c r="I15" i="1"/>
  <c r="H14" i="1"/>
  <c r="G14" i="1"/>
  <c r="F14" i="1"/>
  <c r="J13" i="1"/>
  <c r="I13" i="1"/>
  <c r="H12" i="1"/>
  <c r="G12" i="1"/>
  <c r="F12" i="1"/>
  <c r="F17" i="1" s="1"/>
  <c r="H7" i="2" l="1"/>
  <c r="H50" i="2"/>
  <c r="J50" i="2" s="1"/>
  <c r="H42" i="2"/>
  <c r="J14" i="1"/>
  <c r="G17" i="1"/>
  <c r="G19" i="1" s="1"/>
  <c r="F7" i="2"/>
  <c r="J12" i="1"/>
  <c r="G22" i="3"/>
  <c r="H24" i="2"/>
  <c r="J24" i="2" s="1"/>
  <c r="I78" i="2"/>
  <c r="I62" i="2"/>
  <c r="G5" i="2"/>
  <c r="I28" i="2"/>
  <c r="I43" i="2"/>
  <c r="I45" i="2"/>
  <c r="I47" i="2"/>
  <c r="I69" i="2"/>
  <c r="I43" i="3"/>
  <c r="F22" i="3"/>
  <c r="J43" i="3"/>
  <c r="I42" i="3"/>
  <c r="H41" i="3"/>
  <c r="J41" i="3" s="1"/>
  <c r="J42" i="3"/>
  <c r="J8" i="3"/>
  <c r="J14" i="3"/>
  <c r="J24" i="3"/>
  <c r="J26" i="3"/>
  <c r="I31" i="3"/>
  <c r="I24" i="3"/>
  <c r="J10" i="3"/>
  <c r="J28" i="3"/>
  <c r="J31" i="3"/>
  <c r="G5" i="3"/>
  <c r="I26" i="3"/>
  <c r="J6" i="3"/>
  <c r="I10" i="3"/>
  <c r="I8" i="3"/>
  <c r="I14" i="3"/>
  <c r="I28" i="3"/>
  <c r="I15" i="2"/>
  <c r="I55" i="2"/>
  <c r="J14" i="2"/>
  <c r="F21" i="2"/>
  <c r="F20" i="2" s="1"/>
  <c r="F24" i="2"/>
  <c r="J77" i="2"/>
  <c r="I83" i="2"/>
  <c r="I25" i="2"/>
  <c r="J30" i="2"/>
  <c r="F82" i="2"/>
  <c r="J7" i="2"/>
  <c r="H20" i="2"/>
  <c r="J42" i="2"/>
  <c r="F50" i="2"/>
  <c r="F42" i="2"/>
  <c r="J17" i="2"/>
  <c r="I17" i="2"/>
  <c r="I10" i="2"/>
  <c r="I18" i="2"/>
  <c r="I51" i="2"/>
  <c r="I14" i="1"/>
  <c r="H17" i="1"/>
  <c r="H19" i="1" s="1"/>
  <c r="I12" i="1"/>
  <c r="J81" i="2" l="1"/>
  <c r="J82" i="2"/>
  <c r="I24" i="2"/>
  <c r="F6" i="2"/>
  <c r="F5" i="2" s="1"/>
  <c r="I7" i="2"/>
  <c r="I5" i="3"/>
  <c r="I41" i="3"/>
  <c r="J5" i="3"/>
  <c r="I22" i="3"/>
  <c r="J22" i="3"/>
  <c r="F41" i="2"/>
  <c r="I20" i="2"/>
  <c r="I50" i="2"/>
  <c r="I14" i="2"/>
  <c r="H41" i="2"/>
  <c r="H6" i="2"/>
  <c r="J6" i="2" s="1"/>
  <c r="I77" i="2"/>
  <c r="I82" i="2"/>
  <c r="F81" i="2"/>
  <c r="I42" i="2"/>
  <c r="H40" i="2" l="1"/>
  <c r="J40" i="2" s="1"/>
  <c r="I81" i="2"/>
  <c r="F40" i="2"/>
  <c r="I41" i="2"/>
  <c r="J41" i="2"/>
  <c r="H5" i="2"/>
  <c r="J5" i="2" s="1"/>
  <c r="I6" i="2"/>
  <c r="I40" i="2" l="1"/>
  <c r="I5" i="2"/>
</calcChain>
</file>

<file path=xl/sharedStrings.xml><?xml version="1.0" encoding="utf-8"?>
<sst xmlns="http://schemas.openxmlformats.org/spreadsheetml/2006/main" count="354" uniqueCount="199">
  <si>
    <t>POLIKLINIKA ZA REHABIITACIJU OSOBA SA SMETNJAMA U RAZVOJU, SPLIT</t>
  </si>
  <si>
    <t>OPĆI DIO</t>
  </si>
  <si>
    <t>SAŽETAK RAČUNA PRIHODA I RASHODA</t>
  </si>
  <si>
    <t xml:space="preserve">Brojčana oznaka i naziv </t>
  </si>
  <si>
    <t>5=    4/2*100</t>
  </si>
  <si>
    <t>6=     4/3*100</t>
  </si>
  <si>
    <t>PRIHODI POSLOVANJA</t>
  </si>
  <si>
    <t>Rashodi poslovanja</t>
  </si>
  <si>
    <t>Rashodi za nabavu nefinancijske imovine</t>
  </si>
  <si>
    <t xml:space="preserve">RAZLIKA </t>
  </si>
  <si>
    <t>Višak iz prethodnih godina</t>
  </si>
  <si>
    <t>ukupno:</t>
  </si>
  <si>
    <t xml:space="preserve">            RAČUN PRIHODA I RASHODA PREMA EKONOMSKOJ KLASIFIKACIJI</t>
  </si>
  <si>
    <t>Brojčana oznaka i naziv prihoda</t>
  </si>
  <si>
    <t>Prihodi poslovanja</t>
  </si>
  <si>
    <t>Pomoći iz inozemstva i od subjekata unutar općeg proračuna</t>
  </si>
  <si>
    <t>Pomoći od izvanproračunskih korisnika</t>
  </si>
  <si>
    <t>Tekuće pomoći od HZMO-a, HZZ-a i HZZO-a</t>
  </si>
  <si>
    <t>Pomoći proračunskim korisnicima iz proračuna koji im nije nadležan</t>
  </si>
  <si>
    <t>Pomoći temeljem prijenosa EU sredstava</t>
  </si>
  <si>
    <t>Tekuće pomoći od izvanproračunskog korisnika temeljem prijenosa EU sredstava</t>
  </si>
  <si>
    <t>Prihodi od imovine</t>
  </si>
  <si>
    <t>Prihodi od financijske imovine</t>
  </si>
  <si>
    <t>Kamate na depozite po viđenju</t>
  </si>
  <si>
    <t>Prihodi od upravnih i admin. pristojbi, pristojbi po posebnim propisima i naknad</t>
  </si>
  <si>
    <t>Prihodi po posebnim propisima</t>
  </si>
  <si>
    <t xml:space="preserve">Sufinanciranje cijene usluge, participacije </t>
  </si>
  <si>
    <t>Prihodi od donacija</t>
  </si>
  <si>
    <t>Donacije izvan općeg proračuna</t>
  </si>
  <si>
    <t>Tekuće donacije</t>
  </si>
  <si>
    <t>Kapitalne donacije</t>
  </si>
  <si>
    <t>Prihodi iz nadležnog proračuna i od HZZO-a temeljem ugovornih obveza</t>
  </si>
  <si>
    <t>Prihodi iz nadležnog proračuna  za fin.rashoda poslovanja</t>
  </si>
  <si>
    <t>Prihodi iz nadležnog proračuna  za fin.rashoda za nabavu nefinancijske imovine</t>
  </si>
  <si>
    <t>Prihodi od HZZO-a na temelju ugovor. obveza</t>
  </si>
  <si>
    <t>Ostali prihodi</t>
  </si>
  <si>
    <t>Rezultat poslovanja</t>
  </si>
  <si>
    <t>Rashodi za zaposlene</t>
  </si>
  <si>
    <t>Plaće (Bruto)</t>
  </si>
  <si>
    <t>Plaće za zaposlene</t>
  </si>
  <si>
    <t>Ostali rashodi za zaposlene</t>
  </si>
  <si>
    <t>Doprinosi na plaće</t>
  </si>
  <si>
    <t>Doprinosi za obvezno zdravstveno osiguranje</t>
  </si>
  <si>
    <t>Doprinosi u sl. nezaposlenosti</t>
  </si>
  <si>
    <t>Materijalni rashodi</t>
  </si>
  <si>
    <t>Naknade troškova zaposlenima</t>
  </si>
  <si>
    <t>Službena putovanja</t>
  </si>
  <si>
    <t>Naknade za prijevoz na posao i s posla</t>
  </si>
  <si>
    <t>Seminari, savjetovanja i simpoziji</t>
  </si>
  <si>
    <t>Rashodi za materijal i energiju</t>
  </si>
  <si>
    <t>Uredski materijal</t>
  </si>
  <si>
    <t>Osnovni materijal i sirovine</t>
  </si>
  <si>
    <t>Električna energija</t>
  </si>
  <si>
    <t>Materijal i dijelovi za tekuće i investicijsko održavanje građevinskih objekata</t>
  </si>
  <si>
    <t>Sitni inventar</t>
  </si>
  <si>
    <t>Službena, radna i zaštitna odjeća i obuća</t>
  </si>
  <si>
    <t>Rashodi za usluge</t>
  </si>
  <si>
    <t>Usluge telefona, telefaksa</t>
  </si>
  <si>
    <t>Usluge tekućeg i investicijskog održavanja građevinskih objekata</t>
  </si>
  <si>
    <t>Opskrba vodom</t>
  </si>
  <si>
    <t>Intelektualne i osobne usluge</t>
  </si>
  <si>
    <t>Usluge ažuriranja računalnih baza</t>
  </si>
  <si>
    <t>Grafičke i tiskarske usluge, usluge kopiranja i uvezivanja i slično</t>
  </si>
  <si>
    <t>Ostali nespomenuti rashodi poslovanja</t>
  </si>
  <si>
    <t>Naknade članovima predstavničkih i izvršnih tijela i upravnih vijeća</t>
  </si>
  <si>
    <t>Premije osiguranja prijevoznih sredstava</t>
  </si>
  <si>
    <t>Reprezentacija</t>
  </si>
  <si>
    <t>Tuzemne članarine</t>
  </si>
  <si>
    <t>Upravne i administrativne pristojbe</t>
  </si>
  <si>
    <t>Troškovi sudskih postupaka</t>
  </si>
  <si>
    <t>Rashodi protokola (vijenci, cvijeće, svijeće i sl.)</t>
  </si>
  <si>
    <t>Financijski rashodi</t>
  </si>
  <si>
    <t>Ostali financijski rashodi</t>
  </si>
  <si>
    <t>Usluge banaka</t>
  </si>
  <si>
    <t>Zatezne kamate za poreze</t>
  </si>
  <si>
    <t>Rashodi za nabavu proizv. dugotrajne imovine</t>
  </si>
  <si>
    <t>Postrojenja i oprema</t>
  </si>
  <si>
    <t>Računala i računalna oprema</t>
  </si>
  <si>
    <t>Komunikacijska oprema</t>
  </si>
  <si>
    <t>Oprema za grijanje, ventilaciju i hlađenje</t>
  </si>
  <si>
    <t>Medicinska oprema</t>
  </si>
  <si>
    <t>Nematerijalna proizvedena imovina</t>
  </si>
  <si>
    <t>Ulaganja u računalne programe</t>
  </si>
  <si>
    <t>RAČUN PRIHODA I RASHODA PREMA IZVORIMA FINANCIRANJA</t>
  </si>
  <si>
    <t>IZVOR</t>
  </si>
  <si>
    <t>1</t>
  </si>
  <si>
    <t>Opći prihodi i primici</t>
  </si>
  <si>
    <t>1.1</t>
  </si>
  <si>
    <t>3.</t>
  </si>
  <si>
    <t>Vlastiti prihodi</t>
  </si>
  <si>
    <t>3.2</t>
  </si>
  <si>
    <t>Vlastiti prihodi proračunskih korisnika</t>
  </si>
  <si>
    <t>4.</t>
  </si>
  <si>
    <t>Prihodi za posebne namjene</t>
  </si>
  <si>
    <t>4.4</t>
  </si>
  <si>
    <t>Prihodi za posebne namjene-decentralizacija</t>
  </si>
  <si>
    <t>4.8</t>
  </si>
  <si>
    <t>Prihodi za posebne namjene PK</t>
  </si>
  <si>
    <t>5.</t>
  </si>
  <si>
    <t>Pomoći</t>
  </si>
  <si>
    <t>5.4</t>
  </si>
  <si>
    <t>Pomoći proračunskim korisnicima SDŽ</t>
  </si>
  <si>
    <t>5.5</t>
  </si>
  <si>
    <t>Pomoći EU za proračunskog korisnika</t>
  </si>
  <si>
    <t>-</t>
  </si>
  <si>
    <t>1.</t>
  </si>
  <si>
    <t>1.1.</t>
  </si>
  <si>
    <t>3.2.</t>
  </si>
  <si>
    <t>4.4.</t>
  </si>
  <si>
    <t>Pomoći EU za PK</t>
  </si>
  <si>
    <t>Donacije proračunskim korisnicima</t>
  </si>
  <si>
    <t>RAČUN  RASHODA PREMA FUNKCIJSKOJ KLASIFIKACIJI</t>
  </si>
  <si>
    <t>FUNKCIJSKA 07</t>
  </si>
  <si>
    <t>ZDRAVSTVO</t>
  </si>
  <si>
    <t>FUNKCIJSKA 072</t>
  </si>
  <si>
    <t>SLUŽBA ZA VANJSKE PACIJENTE</t>
  </si>
  <si>
    <t>POLIKLINIKA ZA REHABILITACIJU OSOBA SA SMETNJAMA U RAZVOJU, SPLIT</t>
  </si>
  <si>
    <t xml:space="preserve">     POSEBNI DIO</t>
  </si>
  <si>
    <t>IZVRŠENJE PO PROGRAMSKOJ KLASIFIKACIJI</t>
  </si>
  <si>
    <t>BROJČANA OZNAKA I NAZIV</t>
  </si>
  <si>
    <t>INDEKS 3/2*100</t>
  </si>
  <si>
    <t>Razdjel 003</t>
  </si>
  <si>
    <t>UPRAVNI ODJEL ZA ZDRAVSTVO, SOCIJALNU SKRB I DEMOGRAFIJU</t>
  </si>
  <si>
    <t>Glava 003 02</t>
  </si>
  <si>
    <t>USTANOVE U ZDRAVSTVU</t>
  </si>
  <si>
    <t>PK 00302 31260</t>
  </si>
  <si>
    <t>Poliklinika za rehabilitaciju osoba sa smetnjama u razvoju</t>
  </si>
  <si>
    <t>SVEUKUPNO IZVORI FINANCIRANJA</t>
  </si>
  <si>
    <t>Program A003020</t>
  </si>
  <si>
    <t>Zdravstvo</t>
  </si>
  <si>
    <t>Aktivnost A302001</t>
  </si>
  <si>
    <t>Rashodi djelatnosti</t>
  </si>
  <si>
    <t>Izvor 3.2.</t>
  </si>
  <si>
    <t>Vlastiti prihodi prorač. korisnika</t>
  </si>
  <si>
    <t>Izvor 4.8</t>
  </si>
  <si>
    <t>Prihodi za posebne namjene proračunskih korisnika</t>
  </si>
  <si>
    <t>Doprinos za obvezno osiguranje u slučaju nezaposlenosti</t>
  </si>
  <si>
    <t xml:space="preserve">Materijalni rashodi </t>
  </si>
  <si>
    <t>Službena, radna i zašt. odjeća i obuća</t>
  </si>
  <si>
    <t>Komunalne usluge</t>
  </si>
  <si>
    <t xml:space="preserve">Grafičke i tiskarske usluge, usluge,usl. kopiranja,uvezivanja i sl. </t>
  </si>
  <si>
    <t>Rashodi protokola (vijenci, cvijeće, svijeće i slično)</t>
  </si>
  <si>
    <t>Prihodi za posebne namjene PK-prenesena sredstva</t>
  </si>
  <si>
    <t>Plaće za redovan rad</t>
  </si>
  <si>
    <t>Pristojbe i naknade</t>
  </si>
  <si>
    <t xml:space="preserve">Zatezne kamate </t>
  </si>
  <si>
    <t>Izvor 5.4.</t>
  </si>
  <si>
    <t>Pomoći PK</t>
  </si>
  <si>
    <t>Aktivnost A302002</t>
  </si>
  <si>
    <t>Izgradnja i uređenje objekata te nabava i održavanje opreme</t>
  </si>
  <si>
    <t>Izvor 4.4</t>
  </si>
  <si>
    <t>Prihodi za posebne namjene - Decentralizacija</t>
  </si>
  <si>
    <t>Ostale računalne usluge</t>
  </si>
  <si>
    <t>Izvor 4.8.</t>
  </si>
  <si>
    <t xml:space="preserve">Usluge tekućeg i investicijskog održavanja </t>
  </si>
  <si>
    <t>Rashodi za nabavu proizvedene dugotrajne imovine</t>
  </si>
  <si>
    <t>Uredska oprema i namještaj</t>
  </si>
  <si>
    <t>Oprema za održavanje i zaštitu</t>
  </si>
  <si>
    <t>Aktivnost A302006</t>
  </si>
  <si>
    <t>Specijalističko usavršavanje</t>
  </si>
  <si>
    <t>Izvor 1.1</t>
  </si>
  <si>
    <t xml:space="preserve">Opći prihodi i primici </t>
  </si>
  <si>
    <t>Doprinosi za obvezno zdrav. osig.</t>
  </si>
  <si>
    <t>Aktivnost T302002</t>
  </si>
  <si>
    <t>Učinkoviti ljudski potencijali - Stjecanje prvog radnog iskustva</t>
  </si>
  <si>
    <t>Izvor.5.4.</t>
  </si>
  <si>
    <t>Pomoći PK -prenesena sredstva</t>
  </si>
  <si>
    <t>Doprinosi za obvezno zdravst. osiguranje</t>
  </si>
  <si>
    <t>Izvor.5.5.</t>
  </si>
  <si>
    <t xml:space="preserve">Pomoći EU za PK </t>
  </si>
  <si>
    <t>Pomoći EU za PK -prenesena sredstva</t>
  </si>
  <si>
    <t>Aktivnost T302007</t>
  </si>
  <si>
    <t>Dodatni tim za mentalno zdravlje djece i adolescenata</t>
  </si>
  <si>
    <t>Višak /manjak prihoda</t>
  </si>
  <si>
    <t>Višak prihoda</t>
  </si>
  <si>
    <t>Brojčana oznaka i naziv rashoda</t>
  </si>
  <si>
    <t>Tekuće pomoći PK iz proračuna JLP(R)S koji im nije nadležan</t>
  </si>
  <si>
    <t>Brojčana oznaka i naziv</t>
  </si>
  <si>
    <t>Prihodi za posebne namjene PK -višak</t>
  </si>
  <si>
    <t>9</t>
  </si>
  <si>
    <t>Pomoći proračunskim korisnicima SDŽ -višak</t>
  </si>
  <si>
    <t>Pomoći EU za proračunskog korisnika-višak</t>
  </si>
  <si>
    <t xml:space="preserve"> PRIHODI UKUPNO</t>
  </si>
  <si>
    <t>RASHODI UKUPNO</t>
  </si>
  <si>
    <t>UKUPNO PRIHODI</t>
  </si>
  <si>
    <t>UKUPNO RASHODI</t>
  </si>
  <si>
    <t>UKUPNI RASHODI</t>
  </si>
  <si>
    <t>Doprinosi za obvezno zdravstveno osig.</t>
  </si>
  <si>
    <t xml:space="preserve"> IZVORNI PLAN/ REBALANS 2024.</t>
  </si>
  <si>
    <t>INDEKS 24/23</t>
  </si>
  <si>
    <t>INDEKS 24/plan</t>
  </si>
  <si>
    <t>OSTVARENJE/ IZVRŠENJE             01-06 2023.</t>
  </si>
  <si>
    <t>OSTVARENJE/ IZVRŠENJE           01-06 2024.G.</t>
  </si>
  <si>
    <t>OSTVARENJE/ IZVRŠENJE           01-06 2024.</t>
  </si>
  <si>
    <t xml:space="preserve"> IZVRŠENJE           01-06 2024.</t>
  </si>
  <si>
    <t xml:space="preserve"> IZVRŠENJE           01-06 2024.G.</t>
  </si>
  <si>
    <t>IZVJEŠTAJ O IZVRŠENJU FINANCIJSKOG PLANA ZA 2024.G.</t>
  </si>
  <si>
    <t>Premije osiguranja prijevoznih sred.</t>
  </si>
  <si>
    <t xml:space="preserve">      IZVJEŠTAJ O IZVRŠENJU FINANCIJSKOG PLANA ZA 2024.g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</si>
</sst>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1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49" fontId="0" fillId="0" borderId="0" xfId="0" applyNumberFormat="1"/>
    <xf numFmtId="4" fontId="5" fillId="0" borderId="3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wrapText="1"/>
    </xf>
    <xf numFmtId="1" fontId="4" fillId="0" borderId="8" xfId="0" applyNumberFormat="1" applyFont="1" applyBorder="1" applyAlignment="1">
      <alignment horizontal="center" wrapText="1"/>
    </xf>
    <xf numFmtId="0" fontId="4" fillId="0" borderId="3" xfId="0" applyFont="1" applyBorder="1"/>
    <xf numFmtId="0" fontId="4" fillId="0" borderId="6" xfId="0" applyFont="1" applyBorder="1" applyAlignment="1">
      <alignment horizontal="left"/>
    </xf>
    <xf numFmtId="0" fontId="5" fillId="0" borderId="1" xfId="0" applyFont="1" applyBorder="1"/>
    <xf numFmtId="4" fontId="5" fillId="0" borderId="6" xfId="0" applyNumberFormat="1" applyFont="1" applyBorder="1"/>
    <xf numFmtId="4" fontId="5" fillId="0" borderId="4" xfId="0" applyNumberFormat="1" applyFont="1" applyBorder="1"/>
    <xf numFmtId="4" fontId="6" fillId="0" borderId="12" xfId="0" applyNumberFormat="1" applyFont="1" applyBorder="1"/>
    <xf numFmtId="4" fontId="6" fillId="0" borderId="13" xfId="0" applyNumberFormat="1" applyFont="1" applyBorder="1"/>
    <xf numFmtId="0" fontId="4" fillId="0" borderId="13" xfId="0" applyFont="1" applyBorder="1" applyAlignment="1">
      <alignment horizontal="left"/>
    </xf>
    <xf numFmtId="0" fontId="5" fillId="0" borderId="0" xfId="0" applyFont="1"/>
    <xf numFmtId="4" fontId="5" fillId="0" borderId="13" xfId="0" applyNumberFormat="1" applyFont="1" applyBorder="1"/>
    <xf numFmtId="4" fontId="5" fillId="0" borderId="14" xfId="0" applyNumberFormat="1" applyFont="1" applyBorder="1"/>
    <xf numFmtId="4" fontId="6" fillId="0" borderId="15" xfId="0" applyNumberFormat="1" applyFont="1" applyBorder="1"/>
    <xf numFmtId="4" fontId="6" fillId="0" borderId="6" xfId="0" applyNumberFormat="1" applyFont="1" applyBorder="1"/>
    <xf numFmtId="0" fontId="4" fillId="0" borderId="10" xfId="0" applyFont="1" applyBorder="1" applyAlignment="1">
      <alignment horizontal="left"/>
    </xf>
    <xf numFmtId="0" fontId="4" fillId="0" borderId="8" xfId="0" applyFont="1" applyBorder="1"/>
    <xf numFmtId="4" fontId="4" fillId="0" borderId="10" xfId="0" applyNumberFormat="1" applyFont="1" applyBorder="1"/>
    <xf numFmtId="4" fontId="5" fillId="0" borderId="10" xfId="0" applyNumberFormat="1" applyFont="1" applyBorder="1"/>
    <xf numFmtId="4" fontId="4" fillId="0" borderId="8" xfId="0" applyNumberFormat="1" applyFont="1" applyBorder="1"/>
    <xf numFmtId="0" fontId="4" fillId="0" borderId="0" xfId="0" applyFont="1"/>
    <xf numFmtId="0" fontId="1" fillId="0" borderId="0" xfId="0" applyFont="1"/>
    <xf numFmtId="4" fontId="1" fillId="0" borderId="0" xfId="0" applyNumberFormat="1" applyFont="1"/>
    <xf numFmtId="0" fontId="0" fillId="0" borderId="7" xfId="0" applyBorder="1"/>
    <xf numFmtId="4" fontId="5" fillId="0" borderId="10" xfId="0" applyNumberFormat="1" applyFont="1" applyBorder="1" applyAlignment="1">
      <alignment horizontal="center" wrapText="1"/>
    </xf>
    <xf numFmtId="0" fontId="4" fillId="3" borderId="7" xfId="0" applyFont="1" applyFill="1" applyBorder="1"/>
    <xf numFmtId="0" fontId="4" fillId="3" borderId="8" xfId="0" applyFont="1" applyFill="1" applyBorder="1"/>
    <xf numFmtId="4" fontId="4" fillId="3" borderId="10" xfId="0" applyNumberFormat="1" applyFont="1" applyFill="1" applyBorder="1"/>
    <xf numFmtId="4" fontId="4" fillId="3" borderId="10" xfId="0" applyNumberFormat="1" applyFont="1" applyFill="1" applyBorder="1" applyAlignment="1">
      <alignment horizontal="right"/>
    </xf>
    <xf numFmtId="4" fontId="4" fillId="3" borderId="10" xfId="0" applyNumberFormat="1" applyFont="1" applyFill="1" applyBorder="1" applyAlignment="1">
      <alignment horizontal="right" wrapText="1"/>
    </xf>
    <xf numFmtId="0" fontId="4" fillId="4" borderId="7" xfId="0" applyFont="1" applyFill="1" applyBorder="1"/>
    <xf numFmtId="0" fontId="4" fillId="4" borderId="8" xfId="0" applyFont="1" applyFill="1" applyBorder="1"/>
    <xf numFmtId="4" fontId="4" fillId="4" borderId="10" xfId="0" applyNumberFormat="1" applyFont="1" applyFill="1" applyBorder="1"/>
    <xf numFmtId="0" fontId="7" fillId="5" borderId="7" xfId="0" applyFont="1" applyFill="1" applyBorder="1"/>
    <xf numFmtId="4" fontId="7" fillId="5" borderId="10" xfId="0" applyNumberFormat="1" applyFont="1" applyFill="1" applyBorder="1"/>
    <xf numFmtId="0" fontId="8" fillId="0" borderId="7" xfId="0" applyFont="1" applyBorder="1"/>
    <xf numFmtId="0" fontId="8" fillId="0" borderId="8" xfId="0" applyFont="1" applyBorder="1"/>
    <xf numFmtId="4" fontId="8" fillId="0" borderId="6" xfId="0" applyNumberFormat="1" applyFont="1" applyBorder="1"/>
    <xf numFmtId="4" fontId="8" fillId="0" borderId="10" xfId="0" applyNumberFormat="1" applyFont="1" applyBorder="1"/>
    <xf numFmtId="0" fontId="4" fillId="0" borderId="7" xfId="0" applyFont="1" applyBorder="1"/>
    <xf numFmtId="0" fontId="4" fillId="0" borderId="10" xfId="0" applyFont="1" applyBorder="1"/>
    <xf numFmtId="4" fontId="4" fillId="0" borderId="10" xfId="0" applyNumberFormat="1" applyFont="1" applyBorder="1" applyAlignment="1">
      <alignment horizontal="center" wrapText="1"/>
    </xf>
    <xf numFmtId="4" fontId="4" fillId="0" borderId="10" xfId="0" applyNumberFormat="1" applyFont="1" applyBorder="1" applyAlignment="1">
      <alignment wrapText="1"/>
    </xf>
    <xf numFmtId="0" fontId="7" fillId="5" borderId="8" xfId="0" applyFont="1" applyFill="1" applyBorder="1"/>
    <xf numFmtId="0" fontId="4" fillId="0" borderId="8" xfId="0" applyFont="1" applyBorder="1" applyAlignment="1">
      <alignment vertical="center" wrapText="1"/>
    </xf>
    <xf numFmtId="4" fontId="7" fillId="5" borderId="8" xfId="0" applyNumberFormat="1" applyFont="1" applyFill="1" applyBorder="1"/>
    <xf numFmtId="0" fontId="8" fillId="0" borderId="9" xfId="0" applyFont="1" applyBorder="1"/>
    <xf numFmtId="4" fontId="8" fillId="0" borderId="8" xfId="0" applyNumberFormat="1" applyFont="1" applyBorder="1"/>
    <xf numFmtId="0" fontId="9" fillId="0" borderId="8" xfId="0" applyFont="1" applyBorder="1"/>
    <xf numFmtId="0" fontId="9" fillId="0" borderId="9" xfId="0" applyFont="1" applyBorder="1"/>
    <xf numFmtId="4" fontId="5" fillId="0" borderId="10" xfId="0" applyNumberFormat="1" applyFont="1" applyBorder="1" applyAlignment="1">
      <alignment vertical="center" wrapText="1"/>
    </xf>
    <xf numFmtId="0" fontId="0" fillId="3" borderId="3" xfId="0" applyFill="1" applyBorder="1"/>
    <xf numFmtId="0" fontId="6" fillId="3" borderId="0" xfId="0" applyFont="1" applyFill="1"/>
    <xf numFmtId="0" fontId="4" fillId="4" borderId="10" xfId="0" applyFont="1" applyFill="1" applyBorder="1"/>
    <xf numFmtId="4" fontId="4" fillId="4" borderId="13" xfId="0" applyNumberFormat="1" applyFont="1" applyFill="1" applyBorder="1"/>
    <xf numFmtId="0" fontId="7" fillId="5" borderId="13" xfId="0" applyFont="1" applyFill="1" applyBorder="1"/>
    <xf numFmtId="0" fontId="7" fillId="5" borderId="0" xfId="0" applyFont="1" applyFill="1"/>
    <xf numFmtId="4" fontId="7" fillId="5" borderId="13" xfId="0" applyNumberFormat="1" applyFont="1" applyFill="1" applyBorder="1"/>
    <xf numFmtId="0" fontId="8" fillId="0" borderId="10" xfId="0" applyFont="1" applyBorder="1"/>
    <xf numFmtId="0" fontId="4" fillId="0" borderId="13" xfId="0" applyFont="1" applyBorder="1"/>
    <xf numFmtId="4" fontId="4" fillId="0" borderId="13" xfId="0" applyNumberFormat="1" applyFont="1" applyBorder="1"/>
    <xf numFmtId="4" fontId="4" fillId="0" borderId="0" xfId="0" applyNumberFormat="1" applyFont="1"/>
    <xf numFmtId="4" fontId="9" fillId="0" borderId="10" xfId="0" applyNumberFormat="1" applyFont="1" applyBorder="1"/>
    <xf numFmtId="0" fontId="7" fillId="5" borderId="10" xfId="0" applyFont="1" applyFill="1" applyBorder="1"/>
    <xf numFmtId="0" fontId="8" fillId="0" borderId="13" xfId="0" applyFont="1" applyBorder="1"/>
    <xf numFmtId="0" fontId="8" fillId="0" borderId="0" xfId="0" applyFont="1"/>
    <xf numFmtId="4" fontId="8" fillId="0" borderId="13" xfId="0" applyNumberFormat="1" applyFont="1" applyBorder="1"/>
    <xf numFmtId="4" fontId="4" fillId="0" borderId="13" xfId="0" applyNumberFormat="1" applyFont="1" applyBorder="1" applyAlignment="1">
      <alignment wrapText="1"/>
    </xf>
    <xf numFmtId="0" fontId="4" fillId="0" borderId="9" xfId="0" applyFont="1" applyBorder="1"/>
    <xf numFmtId="0" fontId="9" fillId="0" borderId="13" xfId="0" applyFont="1" applyBorder="1"/>
    <xf numFmtId="0" fontId="7" fillId="6" borderId="10" xfId="0" applyFont="1" applyFill="1" applyBorder="1"/>
    <xf numFmtId="0" fontId="7" fillId="6" borderId="8" xfId="0" applyFont="1" applyFill="1" applyBorder="1"/>
    <xf numFmtId="4" fontId="7" fillId="6" borderId="10" xfId="0" applyNumberFormat="1" applyFont="1" applyFill="1" applyBorder="1"/>
    <xf numFmtId="4" fontId="4" fillId="5" borderId="10" xfId="0" applyNumberFormat="1" applyFont="1" applyFill="1" applyBorder="1"/>
    <xf numFmtId="4" fontId="4" fillId="0" borderId="9" xfId="0" applyNumberFormat="1" applyFont="1" applyBorder="1"/>
    <xf numFmtId="4" fontId="5" fillId="0" borderId="10" xfId="0" applyNumberFormat="1" applyFont="1" applyBorder="1" applyAlignment="1">
      <alignment horizontal="center" vertical="center" wrapText="1"/>
    </xf>
    <xf numFmtId="49" fontId="4" fillId="2" borderId="12" xfId="0" applyNumberFormat="1" applyFont="1" applyFill="1" applyBorder="1"/>
    <xf numFmtId="4" fontId="4" fillId="2" borderId="10" xfId="0" applyNumberFormat="1" applyFont="1" applyFill="1" applyBorder="1"/>
    <xf numFmtId="4" fontId="4" fillId="6" borderId="10" xfId="0" applyNumberFormat="1" applyFont="1" applyFill="1" applyBorder="1"/>
    <xf numFmtId="4" fontId="4" fillId="6" borderId="6" xfId="0" applyNumberFormat="1" applyFont="1" applyFill="1" applyBorder="1"/>
    <xf numFmtId="4" fontId="4" fillId="0" borderId="10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right"/>
    </xf>
    <xf numFmtId="4" fontId="0" fillId="0" borderId="10" xfId="0" applyNumberFormat="1" applyBorder="1"/>
    <xf numFmtId="4" fontId="0" fillId="0" borderId="8" xfId="0" applyNumberFormat="1" applyBorder="1"/>
    <xf numFmtId="4" fontId="4" fillId="6" borderId="8" xfId="0" applyNumberFormat="1" applyFont="1" applyFill="1" applyBorder="1"/>
    <xf numFmtId="4" fontId="4" fillId="2" borderId="13" xfId="0" applyNumberFormat="1" applyFont="1" applyFill="1" applyBorder="1"/>
    <xf numFmtId="49" fontId="4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4" fillId="2" borderId="11" xfId="0" applyFont="1" applyFill="1" applyBorder="1"/>
    <xf numFmtId="0" fontId="4" fillId="2" borderId="2" xfId="0" applyFont="1" applyFill="1" applyBorder="1"/>
    <xf numFmtId="4" fontId="4" fillId="2" borderId="3" xfId="0" applyNumberFormat="1" applyFont="1" applyFill="1" applyBorder="1"/>
    <xf numFmtId="4" fontId="4" fillId="2" borderId="11" xfId="0" applyNumberFormat="1" applyFont="1" applyFill="1" applyBorder="1"/>
    <xf numFmtId="4" fontId="4" fillId="2" borderId="12" xfId="0" applyNumberFormat="1" applyFont="1" applyFill="1" applyBorder="1"/>
    <xf numFmtId="0" fontId="4" fillId="6" borderId="8" xfId="0" applyFont="1" applyFill="1" applyBorder="1"/>
    <xf numFmtId="0" fontId="4" fillId="6" borderId="9" xfId="0" applyFont="1" applyFill="1" applyBorder="1"/>
    <xf numFmtId="0" fontId="4" fillId="6" borderId="1" xfId="0" applyFont="1" applyFill="1" applyBorder="1"/>
    <xf numFmtId="0" fontId="4" fillId="6" borderId="5" xfId="0" applyFont="1" applyFill="1" applyBorder="1"/>
    <xf numFmtId="0" fontId="0" fillId="0" borderId="14" xfId="0" applyBorder="1"/>
    <xf numFmtId="4" fontId="4" fillId="0" borderId="3" xfId="0" applyNumberFormat="1" applyFont="1" applyBorder="1"/>
    <xf numFmtId="1" fontId="0" fillId="0" borderId="7" xfId="0" applyNumberFormat="1" applyBorder="1"/>
    <xf numFmtId="1" fontId="0" fillId="0" borderId="8" xfId="0" applyNumberFormat="1" applyBorder="1"/>
    <xf numFmtId="1" fontId="5" fillId="0" borderId="10" xfId="0" applyNumberFormat="1" applyFont="1" applyBorder="1" applyAlignment="1">
      <alignment horizontal="center" wrapText="1"/>
    </xf>
    <xf numFmtId="1" fontId="5" fillId="0" borderId="8" xfId="0" applyNumberFormat="1" applyFont="1" applyBorder="1" applyAlignment="1">
      <alignment horizontal="center"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4" fontId="0" fillId="2" borderId="10" xfId="0" applyNumberFormat="1" applyFill="1" applyBorder="1"/>
    <xf numFmtId="0" fontId="4" fillId="0" borderId="3" xfId="0" applyFont="1" applyBorder="1" applyAlignment="1">
      <alignment horizontal="center" vertical="center"/>
    </xf>
    <xf numFmtId="4" fontId="4" fillId="0" borderId="0" xfId="0" applyNumberFormat="1" applyFont="1" applyAlignment="1">
      <alignment wrapText="1"/>
    </xf>
    <xf numFmtId="0" fontId="4" fillId="0" borderId="10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wrapText="1"/>
    </xf>
    <xf numFmtId="4" fontId="4" fillId="0" borderId="7" xfId="0" applyNumberFormat="1" applyFont="1" applyBorder="1"/>
    <xf numFmtId="0" fontId="4" fillId="7" borderId="0" xfId="0" applyFont="1" applyFill="1" applyAlignment="1">
      <alignment wrapText="1"/>
    </xf>
    <xf numFmtId="4" fontId="4" fillId="7" borderId="13" xfId="0" applyNumberFormat="1" applyFont="1" applyFill="1" applyBorder="1"/>
    <xf numFmtId="4" fontId="4" fillId="8" borderId="10" xfId="0" applyNumberFormat="1" applyFont="1" applyFill="1" applyBorder="1"/>
    <xf numFmtId="0" fontId="4" fillId="9" borderId="7" xfId="0" applyFont="1" applyFill="1" applyBorder="1"/>
    <xf numFmtId="0" fontId="4" fillId="9" borderId="9" xfId="0" applyFont="1" applyFill="1" applyBorder="1"/>
    <xf numFmtId="0" fontId="4" fillId="9" borderId="8" xfId="0" applyFont="1" applyFill="1" applyBorder="1"/>
    <xf numFmtId="4" fontId="4" fillId="9" borderId="10" xfId="0" applyNumberFormat="1" applyFont="1" applyFill="1" applyBorder="1"/>
    <xf numFmtId="4" fontId="4" fillId="0" borderId="6" xfId="0" applyNumberFormat="1" applyFont="1" applyBorder="1"/>
    <xf numFmtId="4" fontId="4" fillId="9" borderId="13" xfId="0" applyNumberFormat="1" applyFont="1" applyFill="1" applyBorder="1"/>
    <xf numFmtId="4" fontId="12" fillId="5" borderId="10" xfId="0" applyNumberFormat="1" applyFont="1" applyFill="1" applyBorder="1"/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" xfId="0" applyNumberFormat="1" applyFont="1" applyBorder="1"/>
    <xf numFmtId="4" fontId="8" fillId="0" borderId="13" xfId="0" applyNumberFormat="1" applyFont="1" applyBorder="1" applyAlignment="1">
      <alignment horizontal="center" vertical="center"/>
    </xf>
    <xf numFmtId="0" fontId="8" fillId="0" borderId="15" xfId="0" applyFont="1" applyBorder="1"/>
    <xf numFmtId="4" fontId="8" fillId="0" borderId="0" xfId="0" applyNumberFormat="1" applyFont="1"/>
    <xf numFmtId="4" fontId="4" fillId="4" borderId="10" xfId="0" applyNumberFormat="1" applyFont="1" applyFill="1" applyBorder="1" applyAlignment="1">
      <alignment horizontal="right"/>
    </xf>
    <xf numFmtId="4" fontId="4" fillId="4" borderId="10" xfId="0" applyNumberFormat="1" applyFont="1" applyFill="1" applyBorder="1" applyAlignment="1">
      <alignment horizontal="right" wrapText="1"/>
    </xf>
    <xf numFmtId="4" fontId="7" fillId="5" borderId="10" xfId="0" applyNumberFormat="1" applyFont="1" applyFill="1" applyBorder="1" applyAlignment="1">
      <alignment horizontal="right"/>
    </xf>
    <xf numFmtId="4" fontId="7" fillId="5" borderId="10" xfId="0" applyNumberFormat="1" applyFont="1" applyFill="1" applyBorder="1" applyAlignment="1">
      <alignment horizontal="right" wrapText="1"/>
    </xf>
    <xf numFmtId="4" fontId="8" fillId="0" borderId="10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 wrapText="1"/>
    </xf>
    <xf numFmtId="4" fontId="4" fillId="0" borderId="10" xfId="0" applyNumberFormat="1" applyFont="1" applyBorder="1" applyAlignment="1">
      <alignment horizontal="right" wrapText="1"/>
    </xf>
    <xf numFmtId="4" fontId="4" fillId="5" borderId="10" xfId="0" applyNumberFormat="1" applyFont="1" applyFill="1" applyBorder="1" applyAlignment="1">
      <alignment horizontal="right" wrapText="1"/>
    </xf>
    <xf numFmtId="4" fontId="7" fillId="0" borderId="10" xfId="0" applyNumberFormat="1" applyFont="1" applyBorder="1" applyAlignment="1">
      <alignment horizontal="right" wrapText="1"/>
    </xf>
    <xf numFmtId="4" fontId="4" fillId="0" borderId="3" xfId="0" applyNumberFormat="1" applyFont="1" applyBorder="1" applyAlignment="1">
      <alignment horizontal="right" wrapText="1"/>
    </xf>
    <xf numFmtId="0" fontId="9" fillId="0" borderId="0" xfId="0" applyFont="1"/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wrapText="1"/>
    </xf>
    <xf numFmtId="4" fontId="4" fillId="4" borderId="3" xfId="0" applyNumberFormat="1" applyFont="1" applyFill="1" applyBorder="1"/>
    <xf numFmtId="4" fontId="4" fillId="3" borderId="3" xfId="0" applyNumberFormat="1" applyFont="1" applyFill="1" applyBorder="1"/>
    <xf numFmtId="4" fontId="7" fillId="5" borderId="3" xfId="0" applyNumberFormat="1" applyFont="1" applyFill="1" applyBorder="1"/>
    <xf numFmtId="4" fontId="8" fillId="0" borderId="3" xfId="0" applyNumberFormat="1" applyFont="1" applyBorder="1"/>
    <xf numFmtId="4" fontId="4" fillId="0" borderId="3" xfId="0" applyNumberFormat="1" applyFont="1" applyBorder="1" applyAlignment="1">
      <alignment horizontal="center"/>
    </xf>
    <xf numFmtId="4" fontId="9" fillId="4" borderId="10" xfId="0" applyNumberFormat="1" applyFont="1" applyFill="1" applyBorder="1"/>
    <xf numFmtId="49" fontId="7" fillId="0" borderId="12" xfId="0" applyNumberFormat="1" applyFont="1" applyBorder="1"/>
    <xf numFmtId="4" fontId="7" fillId="0" borderId="13" xfId="0" applyNumberFormat="1" applyFont="1" applyBorder="1"/>
    <xf numFmtId="49" fontId="8" fillId="0" borderId="7" xfId="0" applyNumberFormat="1" applyFont="1" applyBorder="1"/>
    <xf numFmtId="49" fontId="7" fillId="0" borderId="10" xfId="0" applyNumberFormat="1" applyFont="1" applyBorder="1"/>
    <xf numFmtId="4" fontId="7" fillId="0" borderId="10" xfId="0" applyNumberFormat="1" applyFont="1" applyBorder="1"/>
    <xf numFmtId="49" fontId="8" fillId="0" borderId="10" xfId="0" applyNumberFormat="1" applyFont="1" applyBorder="1"/>
    <xf numFmtId="49" fontId="8" fillId="0" borderId="6" xfId="0" applyNumberFormat="1" applyFont="1" applyBorder="1"/>
    <xf numFmtId="49" fontId="8" fillId="0" borderId="13" xfId="0" applyNumberFormat="1" applyFont="1" applyBorder="1"/>
    <xf numFmtId="49" fontId="4" fillId="0" borderId="13" xfId="0" applyNumberFormat="1" applyFont="1" applyBorder="1"/>
    <xf numFmtId="0" fontId="0" fillId="0" borderId="10" xfId="0" applyBorder="1"/>
    <xf numFmtId="0" fontId="7" fillId="0" borderId="10" xfId="0" applyFont="1" applyBorder="1"/>
    <xf numFmtId="0" fontId="7" fillId="0" borderId="10" xfId="0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0" fontId="7" fillId="0" borderId="3" xfId="0" applyFont="1" applyBorder="1"/>
    <xf numFmtId="4" fontId="7" fillId="0" borderId="3" xfId="0" applyNumberFormat="1" applyFont="1" applyBorder="1"/>
    <xf numFmtId="4" fontId="4" fillId="2" borderId="13" xfId="0" applyNumberFormat="1" applyFont="1" applyFill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4" fontId="4" fillId="2" borderId="10" xfId="0" applyNumberFormat="1" applyFont="1" applyFill="1" applyBorder="1" applyAlignment="1">
      <alignment wrapText="1"/>
    </xf>
    <xf numFmtId="4" fontId="4" fillId="0" borderId="13" xfId="0" applyNumberFormat="1" applyFont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7" borderId="13" xfId="0" applyNumberFormat="1" applyFont="1" applyFill="1" applyBorder="1" applyAlignment="1">
      <alignment horizontal="center"/>
    </xf>
    <xf numFmtId="4" fontId="4" fillId="8" borderId="10" xfId="0" applyNumberFormat="1" applyFont="1" applyFill="1" applyBorder="1" applyAlignment="1">
      <alignment horizontal="center"/>
    </xf>
    <xf numFmtId="4" fontId="4" fillId="9" borderId="6" xfId="0" applyNumberFormat="1" applyFont="1" applyFill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9" borderId="10" xfId="0" applyNumberFormat="1" applyFont="1" applyFill="1" applyBorder="1" applyAlignment="1">
      <alignment horizontal="center"/>
    </xf>
    <xf numFmtId="4" fontId="4" fillId="5" borderId="10" xfId="0" applyNumberFormat="1" applyFont="1" applyFill="1" applyBorder="1" applyAlignment="1">
      <alignment horizontal="center"/>
    </xf>
    <xf numFmtId="4" fontId="6" fillId="2" borderId="10" xfId="0" applyNumberFormat="1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4" fontId="6" fillId="2" borderId="7" xfId="0" applyNumberFormat="1" applyFont="1" applyFill="1" applyBorder="1"/>
    <xf numFmtId="4" fontId="6" fillId="2" borderId="9" xfId="0" applyNumberFormat="1" applyFont="1" applyFill="1" applyBorder="1"/>
    <xf numFmtId="0" fontId="5" fillId="0" borderId="7" xfId="0" applyFont="1" applyBorder="1"/>
    <xf numFmtId="0" fontId="5" fillId="0" borderId="8" xfId="0" applyFont="1" applyBorder="1"/>
    <xf numFmtId="4" fontId="5" fillId="0" borderId="7" xfId="0" applyNumberFormat="1" applyFont="1" applyBorder="1"/>
    <xf numFmtId="4" fontId="6" fillId="2" borderId="6" xfId="0" applyNumberFormat="1" applyFont="1" applyFill="1" applyBorder="1"/>
    <xf numFmtId="4" fontId="6" fillId="0" borderId="10" xfId="0" applyNumberFormat="1" applyFont="1" applyBorder="1"/>
    <xf numFmtId="4" fontId="4" fillId="0" borderId="0" xfId="0" applyNumberFormat="1" applyFont="1" applyAlignment="1">
      <alignment horizontal="center"/>
    </xf>
    <xf numFmtId="0" fontId="4" fillId="2" borderId="6" xfId="0" applyFont="1" applyFill="1" applyBorder="1"/>
    <xf numFmtId="4" fontId="4" fillId="0" borderId="9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center" wrapText="1"/>
    </xf>
    <xf numFmtId="4" fontId="8" fillId="0" borderId="7" xfId="0" applyNumberFormat="1" applyFont="1" applyBorder="1"/>
    <xf numFmtId="0" fontId="4" fillId="0" borderId="6" xfId="0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4" fontId="9" fillId="0" borderId="8" xfId="0" applyNumberFormat="1" applyFont="1" applyBorder="1"/>
    <xf numFmtId="4" fontId="4" fillId="0" borderId="3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1" xfId="0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2" xfId="0" applyFont="1" applyBorder="1"/>
    <xf numFmtId="0" fontId="4" fillId="0" borderId="11" xfId="0" applyFont="1" applyBorder="1"/>
    <xf numFmtId="4" fontId="5" fillId="0" borderId="3" xfId="0" applyNumberFormat="1" applyFont="1" applyBorder="1" applyAlignment="1">
      <alignment horizontal="center" wrapText="1"/>
    </xf>
    <xf numFmtId="4" fontId="5" fillId="0" borderId="6" xfId="0" applyNumberFormat="1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5" borderId="8" xfId="0" applyFont="1" applyFill="1" applyBorder="1" applyAlignment="1">
      <alignment wrapText="1"/>
    </xf>
    <xf numFmtId="0" fontId="8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7" fillId="5" borderId="8" xfId="0" applyFont="1" applyFill="1" applyBorder="1"/>
    <xf numFmtId="0" fontId="7" fillId="5" borderId="9" xfId="0" applyFont="1" applyFill="1" applyBorder="1"/>
    <xf numFmtId="0" fontId="8" fillId="0" borderId="8" xfId="0" applyFont="1" applyBorder="1"/>
    <xf numFmtId="0" fontId="8" fillId="0" borderId="9" xfId="0" applyFont="1" applyBorder="1"/>
    <xf numFmtId="0" fontId="9" fillId="0" borderId="8" xfId="0" applyFont="1" applyBorder="1"/>
    <xf numFmtId="0" fontId="9" fillId="0" borderId="9" xfId="0" applyFont="1" applyBorder="1"/>
    <xf numFmtId="0" fontId="4" fillId="0" borderId="4" xfId="0" applyFont="1" applyBorder="1"/>
    <xf numFmtId="0" fontId="4" fillId="0" borderId="1" xfId="0" applyFont="1" applyBorder="1"/>
    <xf numFmtId="0" fontId="4" fillId="0" borderId="5" xfId="0" applyFont="1" applyBorder="1"/>
    <xf numFmtId="0" fontId="4" fillId="0" borderId="0" xfId="0" applyFont="1" applyAlignment="1">
      <alignment wrapText="1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8" fillId="0" borderId="7" xfId="0" applyFont="1" applyBorder="1"/>
    <xf numFmtId="49" fontId="10" fillId="0" borderId="0" xfId="0" applyNumberFormat="1" applyFont="1" applyAlignment="1">
      <alignment horizontal="center"/>
    </xf>
    <xf numFmtId="0" fontId="4" fillId="2" borderId="4" xfId="0" applyFont="1" applyFill="1" applyBorder="1"/>
    <xf numFmtId="0" fontId="4" fillId="2" borderId="1" xfId="0" applyFont="1" applyFill="1" applyBorder="1"/>
    <xf numFmtId="0" fontId="4" fillId="2" borderId="5" xfId="0" applyFont="1" applyFill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0" borderId="0" xfId="0" applyFont="1"/>
    <xf numFmtId="0" fontId="4" fillId="2" borderId="7" xfId="0" applyFont="1" applyFill="1" applyBorder="1"/>
    <xf numFmtId="0" fontId="4" fillId="2" borderId="8" xfId="0" applyFont="1" applyFill="1" applyBorder="1"/>
    <xf numFmtId="0" fontId="7" fillId="0" borderId="11" xfId="0" applyFont="1" applyBorder="1"/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6" borderId="7" xfId="0" applyFont="1" applyFill="1" applyBorder="1" applyAlignment="1">
      <alignment vertical="top" wrapText="1"/>
    </xf>
    <xf numFmtId="0" fontId="4" fillId="6" borderId="8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top" wrapText="1"/>
    </xf>
    <xf numFmtId="0" fontId="7" fillId="0" borderId="2" xfId="0" applyFont="1" applyBorder="1"/>
    <xf numFmtId="0" fontId="4" fillId="7" borderId="4" xfId="0" applyFont="1" applyFill="1" applyBorder="1" applyAlignment="1">
      <alignment wrapText="1"/>
    </xf>
    <xf numFmtId="0" fontId="4" fillId="7" borderId="5" xfId="0" applyFont="1" applyFill="1" applyBorder="1" applyAlignment="1">
      <alignment wrapText="1"/>
    </xf>
    <xf numFmtId="0" fontId="4" fillId="7" borderId="0" xfId="0" applyFont="1" applyFill="1" applyAlignment="1">
      <alignment wrapText="1"/>
    </xf>
    <xf numFmtId="0" fontId="4" fillId="0" borderId="0" xfId="0" applyFont="1" applyAlignment="1">
      <alignment vertical="center" wrapText="1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4" fillId="9" borderId="7" xfId="0" applyFont="1" applyFill="1" applyBorder="1"/>
    <xf numFmtId="0" fontId="4" fillId="9" borderId="9" xfId="0" applyFont="1" applyFill="1" applyBorder="1"/>
    <xf numFmtId="0" fontId="4" fillId="9" borderId="0" xfId="0" applyFont="1" applyFill="1" applyAlignment="1">
      <alignment vertical="center" wrapText="1"/>
    </xf>
    <xf numFmtId="0" fontId="4" fillId="0" borderId="2" xfId="0" applyFont="1" applyBorder="1"/>
    <xf numFmtId="0" fontId="4" fillId="8" borderId="7" xfId="0" applyFont="1" applyFill="1" applyBorder="1" applyAlignment="1">
      <alignment wrapText="1"/>
    </xf>
    <xf numFmtId="0" fontId="4" fillId="8" borderId="9" xfId="0" applyFont="1" applyFill="1" applyBorder="1" applyAlignment="1">
      <alignment wrapText="1"/>
    </xf>
    <xf numFmtId="0" fontId="4" fillId="8" borderId="8" xfId="0" applyFont="1" applyFill="1" applyBorder="1" applyAlignment="1">
      <alignment wrapText="1"/>
    </xf>
    <xf numFmtId="0" fontId="4" fillId="9" borderId="8" xfId="0" applyFont="1" applyFill="1" applyBorder="1"/>
    <xf numFmtId="0" fontId="4" fillId="0" borderId="7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/>
    </xf>
    <xf numFmtId="0" fontId="8" fillId="5" borderId="9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wrapText="1"/>
    </xf>
    <xf numFmtId="0" fontId="4" fillId="9" borderId="8" xfId="0" applyFont="1" applyFill="1" applyBorder="1" applyAlignment="1">
      <alignment wrapText="1"/>
    </xf>
    <xf numFmtId="0" fontId="4" fillId="9" borderId="9" xfId="0" applyFont="1" applyFill="1" applyBorder="1" applyAlignment="1">
      <alignment wrapText="1"/>
    </xf>
    <xf numFmtId="0" fontId="9" fillId="0" borderId="7" xfId="0" applyFont="1" applyBorder="1"/>
    <xf numFmtId="0" fontId="8" fillId="0" borderId="7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5" borderId="7" xfId="0" applyFont="1" applyFill="1" applyBorder="1"/>
    <xf numFmtId="0" fontId="4" fillId="5" borderId="9" xfId="0" applyFont="1" applyFill="1" applyBorder="1"/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4" fillId="5" borderId="8" xfId="0" applyFont="1" applyFill="1" applyBorder="1"/>
    <xf numFmtId="0" fontId="4" fillId="8" borderId="7" xfId="0" applyFont="1" applyFill="1" applyBorder="1" applyAlignment="1">
      <alignment vertical="center" wrapText="1"/>
    </xf>
    <xf numFmtId="0" fontId="4" fillId="8" borderId="8" xfId="0" applyFont="1" applyFill="1" applyBorder="1" applyAlignment="1">
      <alignment vertical="center" wrapText="1"/>
    </xf>
    <xf numFmtId="4" fontId="4" fillId="0" borderId="10" xfId="0" applyNumberFormat="1" applyFont="1" applyFill="1" applyBorder="1" applyAlignment="1">
      <alignment horizontal="center"/>
    </xf>
    <xf numFmtId="4" fontId="8" fillId="0" borderId="1" xfId="0" applyNumberFormat="1" applyFont="1" applyBorder="1"/>
    <xf numFmtId="4" fontId="8" fillId="0" borderId="10" xfId="0" applyNumberFormat="1" applyFont="1" applyFill="1" applyBorder="1" applyAlignment="1">
      <alignment horizontal="center"/>
    </xf>
    <xf numFmtId="4" fontId="7" fillId="0" borderId="10" xfId="0" applyNumberFormat="1" applyFont="1" applyFill="1" applyBorder="1"/>
    <xf numFmtId="4" fontId="7" fillId="5" borderId="7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13929-A3DC-4943-8BC7-DD995B88C0DE}">
  <dimension ref="A1:J19"/>
  <sheetViews>
    <sheetView tabSelected="1" workbookViewId="0">
      <selection activeCell="G19" sqref="G19"/>
    </sheetView>
  </sheetViews>
  <sheetFormatPr defaultRowHeight="15" x14ac:dyDescent="0.25"/>
  <cols>
    <col min="1" max="1" width="4.42578125" customWidth="1"/>
    <col min="5" max="5" width="4.7109375" customWidth="1"/>
    <col min="6" max="6" width="12.140625" customWidth="1"/>
    <col min="7" max="7" width="11.42578125" customWidth="1"/>
    <col min="8" max="8" width="11.28515625" customWidth="1"/>
    <col min="9" max="10" width="7.5703125" customWidth="1"/>
  </cols>
  <sheetData>
    <row r="1" spans="1:10" x14ac:dyDescent="0.25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0" x14ac:dyDescent="0.25">
      <c r="G2" s="1"/>
      <c r="H2" s="1"/>
      <c r="I2" s="1"/>
      <c r="J2" s="1"/>
    </row>
    <row r="3" spans="1:10" x14ac:dyDescent="0.25">
      <c r="A3" s="207" t="s">
        <v>198</v>
      </c>
      <c r="B3" s="207"/>
      <c r="C3" s="207"/>
      <c r="D3" s="207"/>
      <c r="E3" s="207"/>
      <c r="F3" s="207"/>
      <c r="G3" s="207"/>
      <c r="H3" s="207"/>
      <c r="I3" s="207"/>
      <c r="J3" s="207"/>
    </row>
    <row r="4" spans="1:10" x14ac:dyDescent="0.25">
      <c r="G4" s="1"/>
      <c r="H4" s="1"/>
      <c r="I4" s="1"/>
      <c r="J4" s="1"/>
    </row>
    <row r="5" spans="1:10" ht="21" x14ac:dyDescent="0.35">
      <c r="A5" s="208" t="s">
        <v>1</v>
      </c>
      <c r="B5" s="208"/>
      <c r="C5" s="208"/>
      <c r="D5" s="208"/>
      <c r="E5" s="208"/>
      <c r="F5" s="208"/>
      <c r="G5" s="208"/>
      <c r="H5" s="208"/>
      <c r="I5" s="208"/>
      <c r="J5" s="208"/>
    </row>
    <row r="6" spans="1:10" ht="21" x14ac:dyDescent="0.35">
      <c r="E6" s="3"/>
      <c r="F6" s="3"/>
      <c r="G6" s="1"/>
      <c r="H6" s="1"/>
      <c r="I6" s="1"/>
      <c r="J6" s="1"/>
    </row>
    <row r="7" spans="1:10" x14ac:dyDescent="0.25">
      <c r="A7" s="209" t="s">
        <v>2</v>
      </c>
      <c r="B7" s="209"/>
      <c r="C7" s="209"/>
      <c r="D7" s="209"/>
      <c r="E7" s="209"/>
      <c r="F7" s="209"/>
      <c r="G7" s="209"/>
      <c r="H7" s="209"/>
      <c r="I7" s="209"/>
      <c r="J7" s="209"/>
    </row>
    <row r="8" spans="1:10" x14ac:dyDescent="0.25">
      <c r="A8" s="4"/>
      <c r="B8" s="4"/>
      <c r="C8" s="4"/>
      <c r="D8" s="4"/>
      <c r="E8" s="4"/>
      <c r="F8" s="5"/>
      <c r="G8" s="5"/>
      <c r="H8" s="5"/>
      <c r="I8" s="5"/>
      <c r="J8" s="5"/>
    </row>
    <row r="9" spans="1:10" x14ac:dyDescent="0.25">
      <c r="A9" s="210"/>
      <c r="B9" s="211"/>
      <c r="C9" s="211"/>
      <c r="D9" s="211"/>
      <c r="E9" s="211"/>
      <c r="F9" s="212" t="s">
        <v>191</v>
      </c>
      <c r="G9" s="212" t="s">
        <v>188</v>
      </c>
      <c r="H9" s="212" t="s">
        <v>193</v>
      </c>
      <c r="I9" s="214" t="s">
        <v>189</v>
      </c>
      <c r="J9" s="214" t="s">
        <v>190</v>
      </c>
    </row>
    <row r="10" spans="1:10" ht="21.75" customHeight="1" x14ac:dyDescent="0.25">
      <c r="A10" s="202" t="s">
        <v>3</v>
      </c>
      <c r="B10" s="203"/>
      <c r="C10" s="203"/>
      <c r="D10" s="203"/>
      <c r="E10" s="203"/>
      <c r="F10" s="213"/>
      <c r="G10" s="213"/>
      <c r="H10" s="213"/>
      <c r="I10" s="215"/>
      <c r="J10" s="215"/>
    </row>
    <row r="11" spans="1:10" ht="22.5" x14ac:dyDescent="0.25">
      <c r="A11" s="204">
        <v>1</v>
      </c>
      <c r="B11" s="205"/>
      <c r="C11" s="205"/>
      <c r="D11" s="205"/>
      <c r="E11" s="206"/>
      <c r="F11" s="7">
        <v>2</v>
      </c>
      <c r="G11" s="7">
        <v>3</v>
      </c>
      <c r="H11" s="8">
        <v>4</v>
      </c>
      <c r="I11" s="82" t="s">
        <v>4</v>
      </c>
      <c r="J11" s="82" t="s">
        <v>5</v>
      </c>
    </row>
    <row r="12" spans="1:10" x14ac:dyDescent="0.25">
      <c r="A12" s="9"/>
      <c r="B12" s="183" t="s">
        <v>182</v>
      </c>
      <c r="C12" s="184"/>
      <c r="D12" s="184"/>
      <c r="E12" s="184"/>
      <c r="F12" s="182">
        <f>F13</f>
        <v>929660.27</v>
      </c>
      <c r="G12" s="182">
        <f>G13</f>
        <v>2220088</v>
      </c>
      <c r="H12" s="185">
        <f>H13</f>
        <v>1109454.46</v>
      </c>
      <c r="I12" s="182">
        <f>H12/F12*100</f>
        <v>119.33977344218442</v>
      </c>
      <c r="J12" s="186">
        <f>H12/G12*100</f>
        <v>49.973445196766974</v>
      </c>
    </row>
    <row r="13" spans="1:10" x14ac:dyDescent="0.25">
      <c r="A13" s="10">
        <v>6</v>
      </c>
      <c r="B13" s="187" t="s">
        <v>6</v>
      </c>
      <c r="C13" s="188"/>
      <c r="D13" s="188"/>
      <c r="E13" s="188"/>
      <c r="F13" s="25">
        <v>929660.27</v>
      </c>
      <c r="G13" s="25">
        <v>2220088</v>
      </c>
      <c r="H13" s="189">
        <v>1109454.46</v>
      </c>
      <c r="I13" s="14">
        <f t="shared" ref="I13:I16" si="0">H13/F13*100</f>
        <v>119.33977344218442</v>
      </c>
      <c r="J13" s="191">
        <f t="shared" ref="J13:J16" si="1">H13/G13*100</f>
        <v>49.973445196766974</v>
      </c>
    </row>
    <row r="14" spans="1:10" x14ac:dyDescent="0.25">
      <c r="A14" s="9"/>
      <c r="B14" s="183" t="s">
        <v>183</v>
      </c>
      <c r="C14" s="184"/>
      <c r="D14" s="184"/>
      <c r="E14" s="184"/>
      <c r="F14" s="182">
        <f>SUM(F15:F16)</f>
        <v>901327.3</v>
      </c>
      <c r="G14" s="182">
        <f>SUM(G15:G16)</f>
        <v>2377526.58</v>
      </c>
      <c r="H14" s="182">
        <f>SUM(H15:H16)</f>
        <v>1091142.3399999999</v>
      </c>
      <c r="I14" s="185">
        <f t="shared" si="0"/>
        <v>121.05950191456532</v>
      </c>
      <c r="J14" s="190">
        <f t="shared" si="1"/>
        <v>45.894012255375074</v>
      </c>
    </row>
    <row r="15" spans="1:10" x14ac:dyDescent="0.25">
      <c r="A15" s="16">
        <v>3</v>
      </c>
      <c r="B15" s="17" t="s">
        <v>7</v>
      </c>
      <c r="C15" s="17"/>
      <c r="D15" s="17"/>
      <c r="E15" s="17"/>
      <c r="F15" s="18">
        <v>867641.28</v>
      </c>
      <c r="G15" s="18">
        <v>2329346.58</v>
      </c>
      <c r="H15" s="19">
        <v>1058003.92</v>
      </c>
      <c r="I15" s="15">
        <f t="shared" si="0"/>
        <v>121.94024701083839</v>
      </c>
      <c r="J15" s="20">
        <f t="shared" si="1"/>
        <v>45.420631222683909</v>
      </c>
    </row>
    <row r="16" spans="1:10" x14ac:dyDescent="0.25">
      <c r="A16" s="10">
        <v>4</v>
      </c>
      <c r="B16" s="11" t="s">
        <v>8</v>
      </c>
      <c r="C16" s="11"/>
      <c r="D16" s="11"/>
      <c r="E16" s="11"/>
      <c r="F16" s="12">
        <v>33686.019999999997</v>
      </c>
      <c r="G16" s="12">
        <v>48180</v>
      </c>
      <c r="H16" s="12">
        <v>33138.42</v>
      </c>
      <c r="I16" s="21">
        <f t="shared" si="0"/>
        <v>98.374399825209395</v>
      </c>
      <c r="J16" s="15">
        <f t="shared" si="1"/>
        <v>68.780448318804474</v>
      </c>
    </row>
    <row r="17" spans="1:10" x14ac:dyDescent="0.25">
      <c r="A17" s="22"/>
      <c r="B17" s="23" t="s">
        <v>9</v>
      </c>
      <c r="C17" s="23"/>
      <c r="D17" s="23"/>
      <c r="E17" s="23"/>
      <c r="F17" s="24">
        <f>F12-F14</f>
        <v>28332.969999999972</v>
      </c>
      <c r="G17" s="24">
        <f>G12-G14</f>
        <v>-157438.58000000007</v>
      </c>
      <c r="H17" s="24">
        <f>H12-H14</f>
        <v>18312.120000000112</v>
      </c>
      <c r="I17" s="13"/>
      <c r="J17" s="25"/>
    </row>
    <row r="18" spans="1:10" x14ac:dyDescent="0.25">
      <c r="A18" s="22"/>
      <c r="B18" s="23" t="s">
        <v>10</v>
      </c>
      <c r="C18" s="23"/>
      <c r="D18" s="23"/>
      <c r="E18" s="23"/>
      <c r="F18" s="24">
        <v>151118.6</v>
      </c>
      <c r="G18" s="24">
        <v>157438.57999999999</v>
      </c>
      <c r="H18" s="24">
        <v>157438.57999999999</v>
      </c>
      <c r="I18" s="13"/>
      <c r="J18" s="25"/>
    </row>
    <row r="19" spans="1:10" x14ac:dyDescent="0.25">
      <c r="A19" s="22"/>
      <c r="B19" s="23" t="s">
        <v>11</v>
      </c>
      <c r="C19" s="23"/>
      <c r="D19" s="23"/>
      <c r="E19" s="23"/>
      <c r="F19" s="24">
        <f t="shared" ref="F19:H19" si="2">F17+F18</f>
        <v>179451.56999999998</v>
      </c>
      <c r="G19" s="24">
        <f t="shared" si="2"/>
        <v>0</v>
      </c>
      <c r="H19" s="24">
        <f t="shared" si="2"/>
        <v>175750.7000000001</v>
      </c>
      <c r="I19" s="13"/>
      <c r="J19" s="12"/>
    </row>
  </sheetData>
  <mergeCells count="12">
    <mergeCell ref="A10:E10"/>
    <mergeCell ref="A11:E11"/>
    <mergeCell ref="A1:J1"/>
    <mergeCell ref="A3:J3"/>
    <mergeCell ref="A5:J5"/>
    <mergeCell ref="A7:J7"/>
    <mergeCell ref="A9:E9"/>
    <mergeCell ref="F9:F10"/>
    <mergeCell ref="G9:G10"/>
    <mergeCell ref="H9:H10"/>
    <mergeCell ref="I9:I10"/>
    <mergeCell ref="J9:J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03D1-90A2-4D61-846C-0739032D27B7}">
  <dimension ref="A1:J89"/>
  <sheetViews>
    <sheetView topLeftCell="A64" workbookViewId="0">
      <selection activeCell="M35" sqref="M35"/>
    </sheetView>
  </sheetViews>
  <sheetFormatPr defaultRowHeight="15" x14ac:dyDescent="0.25"/>
  <cols>
    <col min="1" max="1" width="6.7109375" customWidth="1"/>
    <col min="5" max="5" width="2.5703125" customWidth="1"/>
    <col min="6" max="7" width="12" customWidth="1"/>
    <col min="8" max="8" width="11.42578125" customWidth="1"/>
    <col min="9" max="9" width="6.85546875" customWidth="1"/>
    <col min="10" max="10" width="6.42578125" customWidth="1"/>
  </cols>
  <sheetData>
    <row r="1" spans="1:10" x14ac:dyDescent="0.25">
      <c r="B1" s="28" t="s">
        <v>12</v>
      </c>
      <c r="C1" s="28"/>
      <c r="D1" s="29"/>
      <c r="E1" s="29"/>
      <c r="F1" s="29"/>
      <c r="G1" s="29"/>
      <c r="H1" s="1"/>
      <c r="I1" s="1"/>
      <c r="J1" s="1"/>
    </row>
    <row r="2" spans="1:10" x14ac:dyDescent="0.25">
      <c r="B2" s="28"/>
      <c r="C2" s="28"/>
      <c r="D2" s="29"/>
      <c r="E2" s="29"/>
      <c r="F2" s="29"/>
      <c r="G2" s="29"/>
      <c r="H2" s="1"/>
      <c r="I2" s="1"/>
      <c r="J2" s="1"/>
    </row>
    <row r="3" spans="1:10" ht="33" customHeight="1" x14ac:dyDescent="0.25">
      <c r="A3" s="217" t="s">
        <v>13</v>
      </c>
      <c r="B3" s="218"/>
      <c r="C3" s="218"/>
      <c r="D3" s="218"/>
      <c r="E3" s="219"/>
      <c r="F3" s="195" t="s">
        <v>191</v>
      </c>
      <c r="G3" s="31" t="s">
        <v>188</v>
      </c>
      <c r="H3" s="82" t="s">
        <v>193</v>
      </c>
      <c r="I3" s="6" t="s">
        <v>189</v>
      </c>
      <c r="J3" s="6" t="s">
        <v>190</v>
      </c>
    </row>
    <row r="4" spans="1:10" ht="18" customHeight="1" x14ac:dyDescent="0.25">
      <c r="A4" s="204">
        <v>1</v>
      </c>
      <c r="B4" s="205"/>
      <c r="C4" s="205"/>
      <c r="D4" s="205"/>
      <c r="E4" s="206"/>
      <c r="F4" s="198">
        <v>2</v>
      </c>
      <c r="G4" s="7">
        <v>3</v>
      </c>
      <c r="H4" s="199">
        <v>4</v>
      </c>
      <c r="I4" s="6" t="s">
        <v>4</v>
      </c>
      <c r="J4" s="6" t="s">
        <v>5</v>
      </c>
    </row>
    <row r="5" spans="1:10" x14ac:dyDescent="0.25">
      <c r="A5" s="32"/>
      <c r="B5" s="33" t="s">
        <v>184</v>
      </c>
      <c r="C5" s="33"/>
      <c r="D5" s="33"/>
      <c r="E5" s="33"/>
      <c r="F5" s="34">
        <f>F6</f>
        <v>929660.27000000014</v>
      </c>
      <c r="G5" s="34">
        <f t="shared" ref="G5:H5" si="0">G6</f>
        <v>2377526.58</v>
      </c>
      <c r="H5" s="34">
        <f t="shared" si="0"/>
        <v>1109454.46</v>
      </c>
      <c r="I5" s="35">
        <f>H5/F5*100</f>
        <v>119.33977344218441</v>
      </c>
      <c r="J5" s="36">
        <f>H5/G5*100</f>
        <v>46.664229511999814</v>
      </c>
    </row>
    <row r="6" spans="1:10" x14ac:dyDescent="0.25">
      <c r="A6" s="37">
        <v>6</v>
      </c>
      <c r="B6" s="38" t="s">
        <v>14</v>
      </c>
      <c r="C6" s="38"/>
      <c r="D6" s="38"/>
      <c r="E6" s="38"/>
      <c r="F6" s="39">
        <f>F7+F14+F17+F20+F24+F30+F34</f>
        <v>929660.27000000014</v>
      </c>
      <c r="G6" s="39">
        <f>G7+G14+G17+G20+G24+G30+G33</f>
        <v>2377526.58</v>
      </c>
      <c r="H6" s="39">
        <f>H7+H14+H17+H20+H24+H30</f>
        <v>1109454.46</v>
      </c>
      <c r="I6" s="136">
        <f t="shared" ref="I6:I29" si="1">H6/F6*100</f>
        <v>119.33977344218441</v>
      </c>
      <c r="J6" s="137">
        <f t="shared" ref="J6:J33" si="2">H6/G6*100</f>
        <v>46.664229511999814</v>
      </c>
    </row>
    <row r="7" spans="1:10" ht="26.25" customHeight="1" x14ac:dyDescent="0.25">
      <c r="A7" s="40">
        <v>63</v>
      </c>
      <c r="B7" s="220" t="s">
        <v>15</v>
      </c>
      <c r="C7" s="220"/>
      <c r="D7" s="220"/>
      <c r="E7" s="220"/>
      <c r="F7" s="41">
        <f>F8+F10+F12</f>
        <v>43135</v>
      </c>
      <c r="G7" s="41">
        <v>156240</v>
      </c>
      <c r="H7" s="41">
        <f t="shared" ref="H7" si="3">H8+H10+H12</f>
        <v>45000</v>
      </c>
      <c r="I7" s="138">
        <f t="shared" si="1"/>
        <v>104.32363509910745</v>
      </c>
      <c r="J7" s="139">
        <f t="shared" si="2"/>
        <v>28.801843317972349</v>
      </c>
    </row>
    <row r="8" spans="1:10" x14ac:dyDescent="0.25">
      <c r="A8" s="42">
        <v>634</v>
      </c>
      <c r="B8" s="43" t="s">
        <v>16</v>
      </c>
      <c r="C8" s="43"/>
      <c r="D8" s="43"/>
      <c r="E8" s="43"/>
      <c r="F8" s="44">
        <f>F9</f>
        <v>0</v>
      </c>
      <c r="G8" s="44">
        <f>G9</f>
        <v>0</v>
      </c>
      <c r="H8" s="44">
        <f>H9</f>
        <v>0</v>
      </c>
      <c r="I8" s="140"/>
      <c r="J8" s="141"/>
    </row>
    <row r="9" spans="1:10" x14ac:dyDescent="0.25">
      <c r="A9" s="46">
        <v>6341</v>
      </c>
      <c r="B9" s="23" t="s">
        <v>17</v>
      </c>
      <c r="C9" s="47"/>
      <c r="D9" s="23"/>
      <c r="E9" s="23"/>
      <c r="F9" s="24">
        <v>0</v>
      </c>
      <c r="G9" s="24"/>
      <c r="H9" s="26"/>
      <c r="I9" s="88"/>
      <c r="J9" s="142"/>
    </row>
    <row r="10" spans="1:10" ht="23.25" customHeight="1" x14ac:dyDescent="0.25">
      <c r="A10" s="42">
        <v>636</v>
      </c>
      <c r="B10" s="221" t="s">
        <v>18</v>
      </c>
      <c r="C10" s="221"/>
      <c r="D10" s="221"/>
      <c r="E10" s="221"/>
      <c r="F10" s="45">
        <f>F11</f>
        <v>43135</v>
      </c>
      <c r="G10" s="45">
        <f>G11</f>
        <v>0</v>
      </c>
      <c r="H10" s="45">
        <f>H11</f>
        <v>45000</v>
      </c>
      <c r="I10" s="88">
        <f t="shared" si="1"/>
        <v>104.32363509910745</v>
      </c>
      <c r="J10" s="142"/>
    </row>
    <row r="11" spans="1:10" ht="24" customHeight="1" x14ac:dyDescent="0.25">
      <c r="A11" s="46">
        <v>6361</v>
      </c>
      <c r="B11" s="222" t="s">
        <v>176</v>
      </c>
      <c r="C11" s="222"/>
      <c r="D11" s="222"/>
      <c r="E11" s="222"/>
      <c r="F11" s="49">
        <v>43135</v>
      </c>
      <c r="G11" s="24"/>
      <c r="H11" s="26">
        <v>45000</v>
      </c>
      <c r="I11" s="88">
        <f t="shared" si="1"/>
        <v>104.32363509910745</v>
      </c>
      <c r="J11" s="142"/>
    </row>
    <row r="12" spans="1:10" ht="16.5" customHeight="1" x14ac:dyDescent="0.25">
      <c r="A12" s="42">
        <v>638</v>
      </c>
      <c r="B12" s="43" t="s">
        <v>19</v>
      </c>
      <c r="C12" s="43"/>
      <c r="D12" s="43"/>
      <c r="E12" s="43"/>
      <c r="F12" s="45">
        <f>F13</f>
        <v>0</v>
      </c>
      <c r="G12" s="45">
        <f>G13</f>
        <v>0</v>
      </c>
      <c r="H12" s="45">
        <f>H13</f>
        <v>0</v>
      </c>
      <c r="I12" s="140"/>
      <c r="J12" s="141"/>
    </row>
    <row r="13" spans="1:10" x14ac:dyDescent="0.25">
      <c r="A13" s="46">
        <v>6381</v>
      </c>
      <c r="B13" s="223" t="s">
        <v>20</v>
      </c>
      <c r="C13" s="223"/>
      <c r="D13" s="223"/>
      <c r="E13" s="223"/>
      <c r="F13" s="49">
        <v>0</v>
      </c>
      <c r="G13" s="24"/>
      <c r="H13" s="26"/>
      <c r="I13" s="88"/>
      <c r="J13" s="142"/>
    </row>
    <row r="14" spans="1:10" x14ac:dyDescent="0.25">
      <c r="A14" s="40">
        <v>64</v>
      </c>
      <c r="B14" s="50" t="s">
        <v>21</v>
      </c>
      <c r="C14" s="50"/>
      <c r="D14" s="50"/>
      <c r="E14" s="50"/>
      <c r="F14" s="41">
        <f t="shared" ref="F14:H15" si="4">F15</f>
        <v>0.12</v>
      </c>
      <c r="G14" s="41">
        <v>100</v>
      </c>
      <c r="H14" s="41">
        <f t="shared" si="4"/>
        <v>0.81</v>
      </c>
      <c r="I14" s="138">
        <f t="shared" si="1"/>
        <v>675.00000000000011</v>
      </c>
      <c r="J14" s="139">
        <f t="shared" si="2"/>
        <v>0.81000000000000016</v>
      </c>
    </row>
    <row r="15" spans="1:10" x14ac:dyDescent="0.25">
      <c r="A15" s="42">
        <v>641</v>
      </c>
      <c r="B15" s="43" t="s">
        <v>22</v>
      </c>
      <c r="C15" s="43"/>
      <c r="D15" s="43"/>
      <c r="E15" s="43"/>
      <c r="F15" s="45">
        <f t="shared" si="4"/>
        <v>0.12</v>
      </c>
      <c r="G15" s="45"/>
      <c r="H15" s="45">
        <f t="shared" si="4"/>
        <v>0.81</v>
      </c>
      <c r="I15" s="140">
        <f t="shared" si="1"/>
        <v>675.00000000000011</v>
      </c>
      <c r="J15" s="141"/>
    </row>
    <row r="16" spans="1:10" x14ac:dyDescent="0.25">
      <c r="A16" s="46">
        <v>6413</v>
      </c>
      <c r="B16" s="23" t="s">
        <v>23</v>
      </c>
      <c r="C16" s="23"/>
      <c r="D16" s="23"/>
      <c r="E16" s="23"/>
      <c r="F16" s="24">
        <v>0.12</v>
      </c>
      <c r="G16" s="24"/>
      <c r="H16" s="26">
        <v>0.81</v>
      </c>
      <c r="I16" s="88">
        <f t="shared" si="1"/>
        <v>675.00000000000011</v>
      </c>
      <c r="J16" s="142"/>
    </row>
    <row r="17" spans="1:10" x14ac:dyDescent="0.25">
      <c r="A17" s="40">
        <v>65</v>
      </c>
      <c r="B17" s="220" t="s">
        <v>24</v>
      </c>
      <c r="C17" s="220"/>
      <c r="D17" s="220"/>
      <c r="E17" s="220"/>
      <c r="F17" s="41">
        <f t="shared" ref="F17:H18" si="5">F18</f>
        <v>4487.1499999999996</v>
      </c>
      <c r="G17" s="41">
        <v>10000</v>
      </c>
      <c r="H17" s="41">
        <f t="shared" si="5"/>
        <v>4473.43</v>
      </c>
      <c r="I17" s="138">
        <f t="shared" si="1"/>
        <v>99.69423799070681</v>
      </c>
      <c r="J17" s="139">
        <f t="shared" si="2"/>
        <v>44.734300000000005</v>
      </c>
    </row>
    <row r="18" spans="1:10" x14ac:dyDescent="0.25">
      <c r="A18" s="42">
        <v>652</v>
      </c>
      <c r="B18" s="43" t="s">
        <v>25</v>
      </c>
      <c r="C18" s="43"/>
      <c r="D18" s="43"/>
      <c r="E18" s="43"/>
      <c r="F18" s="45">
        <f t="shared" si="5"/>
        <v>4487.1499999999996</v>
      </c>
      <c r="G18" s="45">
        <f t="shared" si="5"/>
        <v>0</v>
      </c>
      <c r="H18" s="45">
        <f t="shared" si="5"/>
        <v>4473.43</v>
      </c>
      <c r="I18" s="140">
        <f t="shared" si="1"/>
        <v>99.69423799070681</v>
      </c>
      <c r="J18" s="141"/>
    </row>
    <row r="19" spans="1:10" x14ac:dyDescent="0.25">
      <c r="A19" s="46">
        <v>6526</v>
      </c>
      <c r="B19" s="23" t="s">
        <v>26</v>
      </c>
      <c r="C19" s="23"/>
      <c r="D19" s="23"/>
      <c r="E19" s="23"/>
      <c r="F19" s="24">
        <v>4487.1499999999996</v>
      </c>
      <c r="G19" s="24"/>
      <c r="H19" s="26">
        <v>4473.43</v>
      </c>
      <c r="I19" s="88">
        <f t="shared" si="1"/>
        <v>99.69423799070681</v>
      </c>
      <c r="J19" s="142"/>
    </row>
    <row r="20" spans="1:10" x14ac:dyDescent="0.25">
      <c r="A20" s="40">
        <v>66</v>
      </c>
      <c r="B20" s="50" t="s">
        <v>27</v>
      </c>
      <c r="C20" s="50"/>
      <c r="D20" s="50"/>
      <c r="E20" s="50"/>
      <c r="F20" s="41">
        <f>F21</f>
        <v>0</v>
      </c>
      <c r="G20" s="41">
        <f>G21</f>
        <v>0</v>
      </c>
      <c r="H20" s="41">
        <f>H21</f>
        <v>0</v>
      </c>
      <c r="I20" s="138" t="e">
        <f>H20/F20*100</f>
        <v>#DIV/0!</v>
      </c>
      <c r="J20" s="143"/>
    </row>
    <row r="21" spans="1:10" x14ac:dyDescent="0.25">
      <c r="A21" s="42">
        <v>663</v>
      </c>
      <c r="B21" s="43" t="s">
        <v>28</v>
      </c>
      <c r="C21" s="43"/>
      <c r="D21" s="43"/>
      <c r="E21" s="43"/>
      <c r="F21" s="45">
        <f>SUM(F22:F23)</f>
        <v>0</v>
      </c>
      <c r="G21" s="45">
        <f>SUM(G22:G23)</f>
        <v>0</v>
      </c>
      <c r="H21" s="45">
        <f>SUM(H22:H23)</f>
        <v>0</v>
      </c>
      <c r="I21" s="88"/>
      <c r="J21" s="142"/>
    </row>
    <row r="22" spans="1:10" x14ac:dyDescent="0.25">
      <c r="A22" s="46">
        <v>6631</v>
      </c>
      <c r="B22" s="23" t="s">
        <v>29</v>
      </c>
      <c r="C22" s="23"/>
      <c r="D22" s="23"/>
      <c r="E22" s="23"/>
      <c r="F22" s="24">
        <v>0</v>
      </c>
      <c r="G22" s="24"/>
      <c r="H22" s="26">
        <v>0</v>
      </c>
      <c r="I22" s="88"/>
      <c r="J22" s="142"/>
    </row>
    <row r="23" spans="1:10" x14ac:dyDescent="0.25">
      <c r="A23" s="46">
        <v>6632</v>
      </c>
      <c r="B23" s="23" t="s">
        <v>30</v>
      </c>
      <c r="C23" s="23"/>
      <c r="D23" s="23"/>
      <c r="E23" s="23"/>
      <c r="F23" s="24">
        <v>0</v>
      </c>
      <c r="G23" s="24"/>
      <c r="H23" s="26">
        <v>0</v>
      </c>
      <c r="I23" s="88"/>
      <c r="J23" s="142"/>
    </row>
    <row r="24" spans="1:10" x14ac:dyDescent="0.25">
      <c r="A24" s="40">
        <v>67</v>
      </c>
      <c r="B24" s="220" t="s">
        <v>31</v>
      </c>
      <c r="C24" s="220"/>
      <c r="D24" s="220"/>
      <c r="E24" s="220"/>
      <c r="F24" s="41">
        <f>F25+F28</f>
        <v>882037.94000000006</v>
      </c>
      <c r="G24" s="41">
        <v>2052648</v>
      </c>
      <c r="H24" s="41">
        <f>H25+H28</f>
        <v>1058933.18</v>
      </c>
      <c r="I24" s="138">
        <f t="shared" si="1"/>
        <v>120.05528696418659</v>
      </c>
      <c r="J24" s="139">
        <f t="shared" si="2"/>
        <v>51.588639649857157</v>
      </c>
    </row>
    <row r="25" spans="1:10" x14ac:dyDescent="0.25">
      <c r="A25" s="42">
        <v>671</v>
      </c>
      <c r="B25" s="216" t="s">
        <v>32</v>
      </c>
      <c r="C25" s="216"/>
      <c r="D25" s="216"/>
      <c r="E25" s="216"/>
      <c r="F25" s="45">
        <f>SUM(F26:F27)</f>
        <v>58881.130000000005</v>
      </c>
      <c r="G25" s="45">
        <f>SUM(G26:G27)</f>
        <v>0</v>
      </c>
      <c r="H25" s="45">
        <f>SUM(H26:H27)</f>
        <v>63603.8</v>
      </c>
      <c r="I25" s="140">
        <f t="shared" si="1"/>
        <v>108.02068506497753</v>
      </c>
      <c r="J25" s="144"/>
    </row>
    <row r="26" spans="1:10" ht="22.5" customHeight="1" x14ac:dyDescent="0.25">
      <c r="A26" s="46">
        <v>6711</v>
      </c>
      <c r="B26" s="222" t="s">
        <v>32</v>
      </c>
      <c r="C26" s="222"/>
      <c r="D26" s="222"/>
      <c r="E26" s="222"/>
      <c r="F26" s="49">
        <v>26033.63</v>
      </c>
      <c r="G26" s="24"/>
      <c r="H26" s="24">
        <v>32019.96</v>
      </c>
      <c r="I26" s="88">
        <f t="shared" si="1"/>
        <v>122.99460351860264</v>
      </c>
      <c r="J26" s="144"/>
    </row>
    <row r="27" spans="1:10" ht="21" customHeight="1" x14ac:dyDescent="0.25">
      <c r="A27" s="46">
        <v>6712</v>
      </c>
      <c r="B27" s="224" t="s">
        <v>33</v>
      </c>
      <c r="C27" s="224"/>
      <c r="D27" s="224"/>
      <c r="E27" s="224"/>
      <c r="F27" s="49">
        <v>32847.5</v>
      </c>
      <c r="G27" s="24"/>
      <c r="H27" s="24">
        <v>31583.84</v>
      </c>
      <c r="I27" s="88">
        <f t="shared" si="1"/>
        <v>96.152949235101602</v>
      </c>
      <c r="J27" s="144"/>
    </row>
    <row r="28" spans="1:10" x14ac:dyDescent="0.25">
      <c r="A28" s="42">
        <v>673</v>
      </c>
      <c r="B28" s="43" t="s">
        <v>34</v>
      </c>
      <c r="C28" s="43"/>
      <c r="D28" s="43"/>
      <c r="E28" s="43"/>
      <c r="F28" s="45">
        <f>F29</f>
        <v>823156.81</v>
      </c>
      <c r="G28" s="45">
        <f>G29</f>
        <v>0</v>
      </c>
      <c r="H28" s="45">
        <f>H29</f>
        <v>995329.38</v>
      </c>
      <c r="I28" s="140">
        <f t="shared" si="1"/>
        <v>120.91613261390621</v>
      </c>
      <c r="J28" s="144"/>
    </row>
    <row r="29" spans="1:10" x14ac:dyDescent="0.25">
      <c r="A29" s="46">
        <v>6731</v>
      </c>
      <c r="B29" s="23" t="s">
        <v>34</v>
      </c>
      <c r="C29" s="23"/>
      <c r="D29" s="23"/>
      <c r="E29" s="23"/>
      <c r="F29" s="24">
        <v>823156.81</v>
      </c>
      <c r="G29" s="24"/>
      <c r="H29" s="26">
        <v>995329.38</v>
      </c>
      <c r="I29" s="88">
        <f t="shared" si="1"/>
        <v>120.91613261390621</v>
      </c>
      <c r="J29" s="144"/>
    </row>
    <row r="30" spans="1:10" x14ac:dyDescent="0.25">
      <c r="A30" s="40">
        <v>68</v>
      </c>
      <c r="B30" s="225" t="s">
        <v>35</v>
      </c>
      <c r="C30" s="225"/>
      <c r="D30" s="225"/>
      <c r="E30" s="226"/>
      <c r="F30" s="52">
        <f t="shared" ref="F30:H31" si="6">F31</f>
        <v>0.06</v>
      </c>
      <c r="G30" s="310">
        <v>1100</v>
      </c>
      <c r="H30" s="41">
        <f t="shared" si="6"/>
        <v>1047.04</v>
      </c>
      <c r="I30" s="138"/>
      <c r="J30" s="139">
        <f t="shared" si="2"/>
        <v>95.185454545454533</v>
      </c>
    </row>
    <row r="31" spans="1:10" x14ac:dyDescent="0.25">
      <c r="A31" s="46">
        <v>683</v>
      </c>
      <c r="B31" s="227" t="s">
        <v>35</v>
      </c>
      <c r="C31" s="227"/>
      <c r="D31" s="227"/>
      <c r="E31" s="228"/>
      <c r="F31" s="54">
        <f t="shared" si="6"/>
        <v>0.06</v>
      </c>
      <c r="G31" s="197">
        <f t="shared" si="6"/>
        <v>0</v>
      </c>
      <c r="H31" s="45">
        <f t="shared" si="6"/>
        <v>1047.04</v>
      </c>
      <c r="I31" s="140"/>
      <c r="J31" s="144"/>
    </row>
    <row r="32" spans="1:10" x14ac:dyDescent="0.25">
      <c r="A32" s="46">
        <v>6831</v>
      </c>
      <c r="B32" s="229" t="s">
        <v>35</v>
      </c>
      <c r="C32" s="229"/>
      <c r="D32" s="229"/>
      <c r="E32" s="230"/>
      <c r="F32" s="24">
        <v>0.06</v>
      </c>
      <c r="G32" s="24"/>
      <c r="H32" s="26">
        <v>1047.04</v>
      </c>
      <c r="I32" s="88"/>
      <c r="J32" s="144"/>
    </row>
    <row r="33" spans="1:10" x14ac:dyDescent="0.25">
      <c r="A33" s="40">
        <v>92</v>
      </c>
      <c r="B33" s="225" t="s">
        <v>36</v>
      </c>
      <c r="C33" s="225"/>
      <c r="D33" s="225"/>
      <c r="E33" s="226"/>
      <c r="F33" s="41"/>
      <c r="G33" s="41">
        <v>157438.57999999999</v>
      </c>
      <c r="H33" s="52"/>
      <c r="I33" s="138"/>
      <c r="J33" s="139">
        <f t="shared" si="2"/>
        <v>0</v>
      </c>
    </row>
    <row r="34" spans="1:10" x14ac:dyDescent="0.25">
      <c r="A34" s="46">
        <v>922</v>
      </c>
      <c r="B34" s="229" t="s">
        <v>173</v>
      </c>
      <c r="C34" s="229"/>
      <c r="D34" s="229"/>
      <c r="E34" s="230"/>
      <c r="F34" s="24"/>
      <c r="G34" s="24"/>
      <c r="H34" s="26"/>
      <c r="I34" s="88"/>
      <c r="J34" s="145"/>
    </row>
    <row r="35" spans="1:10" x14ac:dyDescent="0.25">
      <c r="A35" s="46">
        <v>9221</v>
      </c>
      <c r="B35" s="55" t="s">
        <v>174</v>
      </c>
      <c r="C35" s="55"/>
      <c r="D35" s="55"/>
      <c r="E35" s="56"/>
      <c r="F35" s="24"/>
      <c r="G35" s="24"/>
      <c r="H35" s="26"/>
      <c r="I35" s="88"/>
      <c r="J35" s="142"/>
    </row>
    <row r="36" spans="1:10" x14ac:dyDescent="0.25">
      <c r="A36" s="27"/>
      <c r="B36" s="146"/>
      <c r="C36" s="146"/>
      <c r="D36" s="146"/>
      <c r="E36" s="146"/>
      <c r="F36" s="68"/>
      <c r="G36" s="68"/>
      <c r="H36" s="68"/>
      <c r="I36" s="147"/>
      <c r="J36" s="148"/>
    </row>
    <row r="37" spans="1:10" x14ac:dyDescent="0.25">
      <c r="A37" s="27"/>
      <c r="B37" s="146"/>
      <c r="C37" s="146"/>
      <c r="D37" s="146"/>
      <c r="E37" s="146"/>
      <c r="F37" s="68"/>
      <c r="G37" s="68"/>
      <c r="H37" s="68"/>
      <c r="I37" s="147"/>
      <c r="J37" s="148"/>
    </row>
    <row r="38" spans="1:10" ht="36" customHeight="1" x14ac:dyDescent="0.25">
      <c r="A38" s="217" t="s">
        <v>175</v>
      </c>
      <c r="B38" s="218"/>
      <c r="C38" s="218"/>
      <c r="D38" s="218"/>
      <c r="E38" s="219"/>
      <c r="F38" s="195" t="s">
        <v>191</v>
      </c>
      <c r="G38" s="82" t="s">
        <v>188</v>
      </c>
      <c r="H38" s="82" t="s">
        <v>193</v>
      </c>
      <c r="I38" s="57" t="s">
        <v>189</v>
      </c>
      <c r="J38" s="82" t="s">
        <v>190</v>
      </c>
    </row>
    <row r="39" spans="1:10" ht="18.75" customHeight="1" x14ac:dyDescent="0.25">
      <c r="A39" s="204">
        <v>1</v>
      </c>
      <c r="B39" s="205"/>
      <c r="C39" s="205"/>
      <c r="D39" s="205"/>
      <c r="E39" s="206"/>
      <c r="F39" s="7">
        <v>2</v>
      </c>
      <c r="G39" s="7">
        <v>3</v>
      </c>
      <c r="H39" s="196">
        <v>4</v>
      </c>
      <c r="I39" s="6" t="s">
        <v>4</v>
      </c>
      <c r="J39" s="6" t="s">
        <v>5</v>
      </c>
    </row>
    <row r="40" spans="1:10" x14ac:dyDescent="0.25">
      <c r="A40" s="58"/>
      <c r="B40" s="59" t="s">
        <v>185</v>
      </c>
      <c r="C40" s="59"/>
      <c r="D40" s="59"/>
      <c r="E40" s="59"/>
      <c r="F40" s="149">
        <f>F41+F81</f>
        <v>901327.29999999993</v>
      </c>
      <c r="G40" s="149">
        <f>G41+G81</f>
        <v>2377526.58</v>
      </c>
      <c r="H40" s="149">
        <f>H41+H81</f>
        <v>1091142.3399999999</v>
      </c>
      <c r="I40" s="150">
        <f>H40/F40*100</f>
        <v>121.05950191456532</v>
      </c>
      <c r="J40" s="34">
        <f>H40/G40*100</f>
        <v>45.894012255375074</v>
      </c>
    </row>
    <row r="41" spans="1:10" x14ac:dyDescent="0.25">
      <c r="A41" s="60">
        <v>3</v>
      </c>
      <c r="B41" s="38" t="s">
        <v>7</v>
      </c>
      <c r="C41" s="38"/>
      <c r="D41" s="38"/>
      <c r="E41" s="38"/>
      <c r="F41" s="39">
        <f>F42+F50+F77</f>
        <v>867641.27999999991</v>
      </c>
      <c r="G41" s="39">
        <f>G42+G50+G77</f>
        <v>2329346.58</v>
      </c>
      <c r="H41" s="39">
        <f>H42+H50+H77</f>
        <v>1058003.92</v>
      </c>
      <c r="I41" s="150">
        <f t="shared" ref="I41:I87" si="7">H41/F41*100</f>
        <v>121.94024701083841</v>
      </c>
      <c r="J41" s="61">
        <f>H41/G41*100</f>
        <v>45.420631222683909</v>
      </c>
    </row>
    <row r="42" spans="1:10" x14ac:dyDescent="0.25">
      <c r="A42" s="62">
        <v>31</v>
      </c>
      <c r="B42" s="63" t="s">
        <v>37</v>
      </c>
      <c r="C42" s="63"/>
      <c r="D42" s="63"/>
      <c r="E42" s="63"/>
      <c r="F42" s="64">
        <f>F43+F45+F47</f>
        <v>773001.15999999992</v>
      </c>
      <c r="G42" s="64">
        <v>2114281.14</v>
      </c>
      <c r="H42" s="64">
        <f t="shared" ref="H42" si="8">H43+H45+H47</f>
        <v>983875.87</v>
      </c>
      <c r="I42" s="151">
        <f t="shared" si="7"/>
        <v>127.27999916584862</v>
      </c>
      <c r="J42" s="41">
        <f>H42/G42*100</f>
        <v>46.534770205631212</v>
      </c>
    </row>
    <row r="43" spans="1:10" ht="15" customHeight="1" x14ac:dyDescent="0.25">
      <c r="A43" s="65">
        <v>311</v>
      </c>
      <c r="B43" s="42" t="s">
        <v>38</v>
      </c>
      <c r="C43" s="43"/>
      <c r="D43" s="43"/>
      <c r="E43" s="43"/>
      <c r="F43" s="45">
        <f>F44</f>
        <v>650345.5</v>
      </c>
      <c r="G43" s="45">
        <f>G44</f>
        <v>0</v>
      </c>
      <c r="H43" s="45">
        <f>H44</f>
        <v>829917.49</v>
      </c>
      <c r="I43" s="24">
        <f t="shared" si="7"/>
        <v>127.61178327519758</v>
      </c>
      <c r="J43" s="45"/>
    </row>
    <row r="44" spans="1:10" x14ac:dyDescent="0.25">
      <c r="A44" s="47">
        <v>3111</v>
      </c>
      <c r="B44" s="23" t="s">
        <v>39</v>
      </c>
      <c r="C44" s="23"/>
      <c r="D44" s="23"/>
      <c r="E44" s="23"/>
      <c r="F44" s="24">
        <v>650345.5</v>
      </c>
      <c r="G44" s="24"/>
      <c r="H44" s="26">
        <v>829917.49</v>
      </c>
      <c r="I44" s="24">
        <f t="shared" si="7"/>
        <v>127.61178327519758</v>
      </c>
      <c r="J44" s="69"/>
    </row>
    <row r="45" spans="1:10" x14ac:dyDescent="0.25">
      <c r="A45" s="65">
        <v>312</v>
      </c>
      <c r="B45" s="43" t="s">
        <v>40</v>
      </c>
      <c r="C45" s="43"/>
      <c r="D45" s="43"/>
      <c r="E45" s="43"/>
      <c r="F45" s="45">
        <f>F46</f>
        <v>24467.1</v>
      </c>
      <c r="G45" s="45">
        <f>G46</f>
        <v>0</v>
      </c>
      <c r="H45" s="45">
        <f>H46</f>
        <v>29183.29</v>
      </c>
      <c r="I45" s="24">
        <f t="shared" si="7"/>
        <v>119.27563953226988</v>
      </c>
      <c r="J45" s="69"/>
    </row>
    <row r="46" spans="1:10" ht="18" customHeight="1" x14ac:dyDescent="0.25">
      <c r="A46" s="47">
        <v>3121</v>
      </c>
      <c r="B46" s="23" t="s">
        <v>40</v>
      </c>
      <c r="C46" s="23"/>
      <c r="D46" s="23"/>
      <c r="E46" s="23"/>
      <c r="F46" s="24">
        <v>24467.1</v>
      </c>
      <c r="G46" s="24"/>
      <c r="H46" s="26">
        <v>29183.29</v>
      </c>
      <c r="I46" s="24">
        <f t="shared" si="7"/>
        <v>119.27563953226988</v>
      </c>
      <c r="J46" s="69"/>
    </row>
    <row r="47" spans="1:10" x14ac:dyDescent="0.25">
      <c r="A47" s="65">
        <v>313</v>
      </c>
      <c r="B47" s="43" t="s">
        <v>41</v>
      </c>
      <c r="C47" s="43"/>
      <c r="D47" s="43"/>
      <c r="E47" s="43"/>
      <c r="F47" s="45">
        <f t="shared" ref="F47:G47" si="9">F48+F49</f>
        <v>98188.56</v>
      </c>
      <c r="G47" s="45">
        <f t="shared" si="9"/>
        <v>0</v>
      </c>
      <c r="H47" s="45">
        <f>H48+H49</f>
        <v>124775.09000000001</v>
      </c>
      <c r="I47" s="106">
        <f t="shared" si="7"/>
        <v>127.07701385986311</v>
      </c>
      <c r="J47" s="69"/>
    </row>
    <row r="48" spans="1:10" x14ac:dyDescent="0.25">
      <c r="A48" s="47">
        <v>3132</v>
      </c>
      <c r="B48" s="46" t="s">
        <v>42</v>
      </c>
      <c r="C48" s="23"/>
      <c r="D48" s="23"/>
      <c r="E48" s="23"/>
      <c r="F48" s="24">
        <v>98036.75</v>
      </c>
      <c r="G48" s="24"/>
      <c r="H48" s="26">
        <v>124758.13</v>
      </c>
      <c r="I48" s="106">
        <f t="shared" si="7"/>
        <v>127.25649310080149</v>
      </c>
      <c r="J48" s="69"/>
    </row>
    <row r="49" spans="1:10" x14ac:dyDescent="0.25">
      <c r="A49" s="66">
        <v>3133</v>
      </c>
      <c r="B49" s="231" t="s">
        <v>43</v>
      </c>
      <c r="C49" s="232"/>
      <c r="D49" s="232"/>
      <c r="E49" s="233"/>
      <c r="F49" s="67">
        <v>151.81</v>
      </c>
      <c r="G49" s="67"/>
      <c r="H49" s="68">
        <v>16.96</v>
      </c>
      <c r="I49" s="106">
        <f t="shared" si="7"/>
        <v>11.171859561293724</v>
      </c>
      <c r="J49" s="69"/>
    </row>
    <row r="50" spans="1:10" x14ac:dyDescent="0.25">
      <c r="A50" s="70">
        <v>32</v>
      </c>
      <c r="B50" s="50" t="s">
        <v>44</v>
      </c>
      <c r="C50" s="50"/>
      <c r="D50" s="50"/>
      <c r="E50" s="50"/>
      <c r="F50" s="41">
        <f>F51+F55+F62+F69</f>
        <v>90281.849999999991</v>
      </c>
      <c r="G50" s="41">
        <v>212305.44</v>
      </c>
      <c r="H50" s="41">
        <f t="shared" ref="H50" si="10">H51+H55+H62+H69</f>
        <v>73094.34</v>
      </c>
      <c r="I50" s="151">
        <f t="shared" si="7"/>
        <v>80.962386127444219</v>
      </c>
      <c r="J50" s="41">
        <f t="shared" ref="J50:J82" si="11">H50/G50*100</f>
        <v>34.428858723544721</v>
      </c>
    </row>
    <row r="51" spans="1:10" x14ac:dyDescent="0.25">
      <c r="A51" s="71">
        <v>321</v>
      </c>
      <c r="B51" s="72" t="s">
        <v>45</v>
      </c>
      <c r="C51" s="72"/>
      <c r="D51" s="72"/>
      <c r="E51" s="72"/>
      <c r="F51" s="73">
        <f>SUM(F52:F54)</f>
        <v>19684.41</v>
      </c>
      <c r="G51" s="73">
        <f>SUM(G52:G54)</f>
        <v>0</v>
      </c>
      <c r="H51" s="73">
        <f>SUM(H52:H54)</f>
        <v>21502.240000000002</v>
      </c>
      <c r="I51" s="106">
        <f t="shared" si="7"/>
        <v>109.23487165731665</v>
      </c>
      <c r="J51" s="45"/>
    </row>
    <row r="52" spans="1:10" x14ac:dyDescent="0.25">
      <c r="A52" s="47">
        <v>3211</v>
      </c>
      <c r="B52" s="23" t="s">
        <v>46</v>
      </c>
      <c r="C52" s="23"/>
      <c r="D52" s="23"/>
      <c r="E52" s="23"/>
      <c r="F52" s="24">
        <v>185.04</v>
      </c>
      <c r="G52" s="24"/>
      <c r="H52" s="26">
        <v>2326.15</v>
      </c>
      <c r="I52" s="106">
        <f t="shared" si="7"/>
        <v>1257.106571552097</v>
      </c>
      <c r="J52" s="69"/>
    </row>
    <row r="53" spans="1:10" x14ac:dyDescent="0.25">
      <c r="A53" s="66">
        <v>3212</v>
      </c>
      <c r="B53" s="27" t="s">
        <v>47</v>
      </c>
      <c r="C53" s="27"/>
      <c r="D53" s="27"/>
      <c r="E53" s="27"/>
      <c r="F53" s="67">
        <v>14295.06</v>
      </c>
      <c r="G53" s="67"/>
      <c r="H53" s="68">
        <v>15014.73</v>
      </c>
      <c r="I53" s="106">
        <f t="shared" si="7"/>
        <v>105.03439649781112</v>
      </c>
      <c r="J53" s="69"/>
    </row>
    <row r="54" spans="1:10" x14ac:dyDescent="0.25">
      <c r="A54" s="47">
        <v>3213</v>
      </c>
      <c r="B54" s="23" t="s">
        <v>48</v>
      </c>
      <c r="C54" s="23"/>
      <c r="D54" s="23"/>
      <c r="E54" s="23"/>
      <c r="F54" s="24">
        <v>5204.3100000000004</v>
      </c>
      <c r="G54" s="24"/>
      <c r="H54" s="26">
        <v>4161.3599999999997</v>
      </c>
      <c r="I54" s="106">
        <f t="shared" si="7"/>
        <v>79.959879407644806</v>
      </c>
      <c r="J54" s="69"/>
    </row>
    <row r="55" spans="1:10" x14ac:dyDescent="0.25">
      <c r="A55" s="71">
        <v>322</v>
      </c>
      <c r="B55" s="72" t="s">
        <v>49</v>
      </c>
      <c r="C55" s="72"/>
      <c r="D55" s="72"/>
      <c r="E55" s="72"/>
      <c r="F55" s="73">
        <f>SUM(F56:F61)</f>
        <v>15908.890000000001</v>
      </c>
      <c r="G55" s="73">
        <f>SUM(G56:G61)</f>
        <v>0</v>
      </c>
      <c r="H55" s="73">
        <f>SUM(H56:H61)</f>
        <v>15908.21</v>
      </c>
      <c r="I55" s="152">
        <f t="shared" si="7"/>
        <v>99.995725660306903</v>
      </c>
      <c r="J55" s="45"/>
    </row>
    <row r="56" spans="1:10" x14ac:dyDescent="0.25">
      <c r="A56" s="47">
        <v>3221</v>
      </c>
      <c r="B56" s="23" t="s">
        <v>50</v>
      </c>
      <c r="C56" s="23"/>
      <c r="D56" s="23"/>
      <c r="E56" s="23"/>
      <c r="F56" s="24">
        <v>6671.91</v>
      </c>
      <c r="G56" s="24"/>
      <c r="H56" s="26">
        <v>8435.74</v>
      </c>
      <c r="I56" s="106">
        <f t="shared" si="7"/>
        <v>126.43665756882211</v>
      </c>
      <c r="J56" s="69"/>
    </row>
    <row r="57" spans="1:10" x14ac:dyDescent="0.25">
      <c r="A57" s="66">
        <v>3222</v>
      </c>
      <c r="B57" s="27" t="s">
        <v>51</v>
      </c>
      <c r="C57" s="27"/>
      <c r="D57" s="27"/>
      <c r="E57" s="27"/>
      <c r="F57" s="67">
        <v>1457.05</v>
      </c>
      <c r="G57" s="67"/>
      <c r="H57" s="68">
        <v>1670.25</v>
      </c>
      <c r="I57" s="106">
        <f t="shared" si="7"/>
        <v>114.63230499982842</v>
      </c>
      <c r="J57" s="69"/>
    </row>
    <row r="58" spans="1:10" x14ac:dyDescent="0.25">
      <c r="A58" s="47">
        <v>3223</v>
      </c>
      <c r="B58" s="23" t="s">
        <v>52</v>
      </c>
      <c r="C58" s="23"/>
      <c r="D58" s="23"/>
      <c r="E58" s="23"/>
      <c r="F58" s="24">
        <v>5855.44</v>
      </c>
      <c r="G58" s="24"/>
      <c r="H58" s="26">
        <v>4181.79</v>
      </c>
      <c r="I58" s="106">
        <f t="shared" si="7"/>
        <v>71.417177872200895</v>
      </c>
      <c r="J58" s="69"/>
    </row>
    <row r="59" spans="1:10" x14ac:dyDescent="0.25">
      <c r="A59" s="66">
        <v>3224</v>
      </c>
      <c r="B59" s="234" t="s">
        <v>53</v>
      </c>
      <c r="C59" s="234"/>
      <c r="D59" s="234"/>
      <c r="E59" s="234"/>
      <c r="F59" s="74">
        <v>165.09</v>
      </c>
      <c r="G59" s="67"/>
      <c r="H59" s="68">
        <v>1573.63</v>
      </c>
      <c r="I59" s="106">
        <f t="shared" si="7"/>
        <v>953.19522684596279</v>
      </c>
      <c r="J59" s="69"/>
    </row>
    <row r="60" spans="1:10" x14ac:dyDescent="0.25">
      <c r="A60" s="47">
        <v>3225</v>
      </c>
      <c r="B60" s="23" t="s">
        <v>54</v>
      </c>
      <c r="C60" s="23"/>
      <c r="D60" s="23"/>
      <c r="E60" s="23"/>
      <c r="F60" s="24">
        <v>1595.45</v>
      </c>
      <c r="G60" s="24"/>
      <c r="H60" s="26">
        <v>46.8</v>
      </c>
      <c r="I60" s="106">
        <f t="shared" si="7"/>
        <v>2.9333416904321665</v>
      </c>
      <c r="J60" s="69"/>
    </row>
    <row r="61" spans="1:10" x14ac:dyDescent="0.25">
      <c r="A61" s="66">
        <v>3227</v>
      </c>
      <c r="B61" s="27" t="s">
        <v>55</v>
      </c>
      <c r="C61" s="27"/>
      <c r="D61" s="27"/>
      <c r="E61" s="27"/>
      <c r="F61" s="67">
        <v>163.95</v>
      </c>
      <c r="G61" s="67"/>
      <c r="H61" s="68"/>
      <c r="I61" s="106">
        <f t="shared" si="7"/>
        <v>0</v>
      </c>
      <c r="J61" s="69"/>
    </row>
    <row r="62" spans="1:10" x14ac:dyDescent="0.25">
      <c r="A62" s="65">
        <v>323</v>
      </c>
      <c r="B62" s="43" t="s">
        <v>56</v>
      </c>
      <c r="C62" s="43"/>
      <c r="D62" s="43"/>
      <c r="E62" s="43"/>
      <c r="F62" s="45">
        <f>SUM(F63:F68)</f>
        <v>41609.749999999993</v>
      </c>
      <c r="G62" s="45">
        <f>SUM(G63:G68)</f>
        <v>0</v>
      </c>
      <c r="H62" s="45">
        <f>SUM(H63:H68)</f>
        <v>26569.22</v>
      </c>
      <c r="I62" s="152">
        <f t="shared" si="7"/>
        <v>63.853351678392698</v>
      </c>
      <c r="J62" s="45"/>
    </row>
    <row r="63" spans="1:10" x14ac:dyDescent="0.25">
      <c r="A63" s="66">
        <v>3231</v>
      </c>
      <c r="B63" s="27" t="s">
        <v>57</v>
      </c>
      <c r="C63" s="27"/>
      <c r="D63" s="27"/>
      <c r="E63" s="27"/>
      <c r="F63" s="67">
        <v>2267.54</v>
      </c>
      <c r="G63" s="67"/>
      <c r="H63" s="68">
        <v>2208.4</v>
      </c>
      <c r="I63" s="106">
        <f t="shared" si="7"/>
        <v>97.391887243444444</v>
      </c>
      <c r="J63" s="69"/>
    </row>
    <row r="64" spans="1:10" x14ac:dyDescent="0.25">
      <c r="A64" s="47">
        <v>3232</v>
      </c>
      <c r="B64" s="223" t="s">
        <v>58</v>
      </c>
      <c r="C64" s="223"/>
      <c r="D64" s="223"/>
      <c r="E64" s="223"/>
      <c r="F64" s="49">
        <v>7491.71</v>
      </c>
      <c r="G64" s="24"/>
      <c r="H64" s="26">
        <v>2692.48</v>
      </c>
      <c r="I64" s="106">
        <f t="shared" si="7"/>
        <v>35.939458414701051</v>
      </c>
      <c r="J64" s="69"/>
    </row>
    <row r="65" spans="1:10" x14ac:dyDescent="0.25">
      <c r="A65" s="66">
        <v>3234</v>
      </c>
      <c r="B65" s="27" t="s">
        <v>59</v>
      </c>
      <c r="C65" s="27"/>
      <c r="D65" s="27"/>
      <c r="E65" s="27"/>
      <c r="F65" s="67">
        <v>3915.33</v>
      </c>
      <c r="G65" s="67"/>
      <c r="H65" s="68">
        <v>3517.98</v>
      </c>
      <c r="I65" s="106">
        <f t="shared" si="7"/>
        <v>89.85143014765039</v>
      </c>
      <c r="J65" s="69"/>
    </row>
    <row r="66" spans="1:10" x14ac:dyDescent="0.25">
      <c r="A66" s="47">
        <v>3237</v>
      </c>
      <c r="B66" s="235" t="s">
        <v>60</v>
      </c>
      <c r="C66" s="236"/>
      <c r="D66" s="236"/>
      <c r="E66" s="237"/>
      <c r="F66" s="24">
        <v>16896.3</v>
      </c>
      <c r="G66" s="24"/>
      <c r="H66" s="26">
        <v>7333.11</v>
      </c>
      <c r="I66" s="106">
        <f t="shared" si="7"/>
        <v>43.4006853571492</v>
      </c>
      <c r="J66" s="69"/>
    </row>
    <row r="67" spans="1:10" x14ac:dyDescent="0.25">
      <c r="A67" s="76">
        <v>3238</v>
      </c>
      <c r="B67" s="27" t="s">
        <v>61</v>
      </c>
      <c r="C67" s="27"/>
      <c r="D67" s="27"/>
      <c r="E67" s="27"/>
      <c r="F67" s="67">
        <v>9074.16</v>
      </c>
      <c r="G67" s="67"/>
      <c r="H67" s="68">
        <v>8796.65</v>
      </c>
      <c r="I67" s="106">
        <f t="shared" si="7"/>
        <v>96.941755490315344</v>
      </c>
      <c r="J67" s="69"/>
    </row>
    <row r="68" spans="1:10" x14ac:dyDescent="0.25">
      <c r="A68" s="47">
        <v>3239</v>
      </c>
      <c r="B68" s="223" t="s">
        <v>62</v>
      </c>
      <c r="C68" s="223"/>
      <c r="D68" s="223"/>
      <c r="E68" s="223"/>
      <c r="F68" s="49">
        <v>1964.71</v>
      </c>
      <c r="G68" s="24"/>
      <c r="H68" s="26">
        <v>2020.6</v>
      </c>
      <c r="I68" s="106">
        <f t="shared" si="7"/>
        <v>102.84469463686752</v>
      </c>
      <c r="J68" s="69"/>
    </row>
    <row r="69" spans="1:10" x14ac:dyDescent="0.25">
      <c r="A69" s="71">
        <v>329</v>
      </c>
      <c r="B69" s="72" t="s">
        <v>63</v>
      </c>
      <c r="C69" s="72"/>
      <c r="D69" s="72"/>
      <c r="E69" s="72"/>
      <c r="F69" s="73">
        <f>SUM(F70:F76)</f>
        <v>13078.8</v>
      </c>
      <c r="G69" s="73">
        <f>SUM(G70:G76)</f>
        <v>0</v>
      </c>
      <c r="H69" s="73">
        <f>SUM(H70:H76)</f>
        <v>9114.67</v>
      </c>
      <c r="I69" s="152">
        <f t="shared" si="7"/>
        <v>69.690415022784975</v>
      </c>
      <c r="J69" s="45"/>
    </row>
    <row r="70" spans="1:10" x14ac:dyDescent="0.25">
      <c r="A70" s="47">
        <v>3291</v>
      </c>
      <c r="B70" s="223" t="s">
        <v>64</v>
      </c>
      <c r="C70" s="223"/>
      <c r="D70" s="223"/>
      <c r="E70" s="223"/>
      <c r="F70" s="49">
        <v>4545.18</v>
      </c>
      <c r="G70" s="24"/>
      <c r="H70" s="26">
        <v>4305.83</v>
      </c>
      <c r="I70" s="106">
        <f t="shared" si="7"/>
        <v>94.733981932508712</v>
      </c>
      <c r="J70" s="69"/>
    </row>
    <row r="71" spans="1:10" x14ac:dyDescent="0.25">
      <c r="A71" s="66">
        <v>3292</v>
      </c>
      <c r="B71" s="27" t="s">
        <v>65</v>
      </c>
      <c r="C71" s="27"/>
      <c r="D71" s="27"/>
      <c r="E71" s="27"/>
      <c r="F71" s="67">
        <v>1426.66</v>
      </c>
      <c r="G71" s="67"/>
      <c r="H71" s="68">
        <v>1585.21</v>
      </c>
      <c r="I71" s="106">
        <f t="shared" si="7"/>
        <v>111.1133696886434</v>
      </c>
      <c r="J71" s="69"/>
    </row>
    <row r="72" spans="1:10" x14ac:dyDescent="0.25">
      <c r="A72" s="47">
        <v>3293</v>
      </c>
      <c r="B72" s="23" t="s">
        <v>66</v>
      </c>
      <c r="C72" s="23"/>
      <c r="D72" s="23"/>
      <c r="E72" s="23"/>
      <c r="F72" s="24"/>
      <c r="G72" s="24"/>
      <c r="H72" s="26"/>
      <c r="I72" s="106" t="e">
        <f t="shared" si="7"/>
        <v>#DIV/0!</v>
      </c>
      <c r="J72" s="69"/>
    </row>
    <row r="73" spans="1:10" x14ac:dyDescent="0.25">
      <c r="A73" s="66">
        <v>3294</v>
      </c>
      <c r="B73" s="27" t="s">
        <v>67</v>
      </c>
      <c r="C73" s="27"/>
      <c r="D73" s="27"/>
      <c r="E73" s="27"/>
      <c r="F73" s="67">
        <v>798</v>
      </c>
      <c r="G73" s="67"/>
      <c r="H73" s="68">
        <v>862.18</v>
      </c>
      <c r="I73" s="106">
        <f t="shared" si="7"/>
        <v>108.04260651629072</v>
      </c>
      <c r="J73" s="69"/>
    </row>
    <row r="74" spans="1:10" x14ac:dyDescent="0.25">
      <c r="A74" s="47">
        <v>3295</v>
      </c>
      <c r="B74" s="23" t="s">
        <v>68</v>
      </c>
      <c r="C74" s="23"/>
      <c r="D74" s="23"/>
      <c r="E74" s="23"/>
      <c r="F74" s="24">
        <v>840</v>
      </c>
      <c r="G74" s="24"/>
      <c r="H74" s="26">
        <v>774.66</v>
      </c>
      <c r="I74" s="106">
        <f t="shared" si="7"/>
        <v>92.221428571428561</v>
      </c>
      <c r="J74" s="69"/>
    </row>
    <row r="75" spans="1:10" x14ac:dyDescent="0.25">
      <c r="A75" s="47">
        <v>3296</v>
      </c>
      <c r="B75" s="23" t="s">
        <v>69</v>
      </c>
      <c r="C75" s="23"/>
      <c r="D75" s="23"/>
      <c r="E75" s="23"/>
      <c r="F75" s="24">
        <v>5193.8999999999996</v>
      </c>
      <c r="G75" s="24"/>
      <c r="H75" s="26">
        <v>1326.64</v>
      </c>
      <c r="I75" s="153" t="s">
        <v>104</v>
      </c>
      <c r="J75" s="69"/>
    </row>
    <row r="76" spans="1:10" x14ac:dyDescent="0.25">
      <c r="A76" s="66">
        <v>3299</v>
      </c>
      <c r="B76" s="27" t="s">
        <v>70</v>
      </c>
      <c r="C76" s="27"/>
      <c r="D76" s="27"/>
      <c r="E76" s="27"/>
      <c r="F76" s="67">
        <v>275.06</v>
      </c>
      <c r="G76" s="67"/>
      <c r="H76" s="68">
        <v>260.14999999999998</v>
      </c>
      <c r="I76" s="106">
        <f t="shared" si="7"/>
        <v>94.579364502290403</v>
      </c>
      <c r="J76" s="69"/>
    </row>
    <row r="77" spans="1:10" x14ac:dyDescent="0.25">
      <c r="A77" s="77">
        <v>34</v>
      </c>
      <c r="B77" s="78" t="s">
        <v>71</v>
      </c>
      <c r="C77" s="78"/>
      <c r="D77" s="78"/>
      <c r="E77" s="78"/>
      <c r="F77" s="79">
        <f>F78</f>
        <v>4358.2700000000004</v>
      </c>
      <c r="G77" s="79">
        <v>2760</v>
      </c>
      <c r="H77" s="79">
        <f t="shared" ref="H77" si="12">H78</f>
        <v>1033.71</v>
      </c>
      <c r="I77" s="41">
        <f t="shared" si="7"/>
        <v>23.718356136723973</v>
      </c>
      <c r="J77" s="41">
        <f t="shared" si="11"/>
        <v>37.45326086956522</v>
      </c>
    </row>
    <row r="78" spans="1:10" x14ac:dyDescent="0.25">
      <c r="A78" s="65">
        <v>343</v>
      </c>
      <c r="B78" s="43" t="s">
        <v>72</v>
      </c>
      <c r="C78" s="43"/>
      <c r="D78" s="43"/>
      <c r="E78" s="43"/>
      <c r="F78" s="45">
        <f>SUM(F79:F80)</f>
        <v>4358.2700000000004</v>
      </c>
      <c r="G78" s="45"/>
      <c r="H78" s="45">
        <f t="shared" ref="H78" si="13">SUM(H79:H80)</f>
        <v>1033.71</v>
      </c>
      <c r="I78" s="106">
        <f t="shared" si="7"/>
        <v>23.718356136723973</v>
      </c>
      <c r="J78" s="45"/>
    </row>
    <row r="79" spans="1:10" x14ac:dyDescent="0.25">
      <c r="A79" s="47">
        <v>3431</v>
      </c>
      <c r="B79" s="23" t="s">
        <v>73</v>
      </c>
      <c r="C79" s="23"/>
      <c r="D79" s="23"/>
      <c r="E79" s="23"/>
      <c r="F79" s="24">
        <v>603.54</v>
      </c>
      <c r="G79" s="24"/>
      <c r="H79" s="26">
        <v>545.92999999999995</v>
      </c>
      <c r="I79" s="106">
        <f t="shared" si="7"/>
        <v>90.454650893064255</v>
      </c>
      <c r="J79" s="69"/>
    </row>
    <row r="80" spans="1:10" x14ac:dyDescent="0.25">
      <c r="A80" s="47">
        <v>3433</v>
      </c>
      <c r="B80" s="23" t="s">
        <v>74</v>
      </c>
      <c r="C80" s="23"/>
      <c r="D80" s="23"/>
      <c r="E80" s="23"/>
      <c r="F80" s="24">
        <v>3754.73</v>
      </c>
      <c r="G80" s="24"/>
      <c r="H80" s="26">
        <v>487.78</v>
      </c>
      <c r="I80" s="153" t="s">
        <v>104</v>
      </c>
      <c r="J80" s="69"/>
    </row>
    <row r="81" spans="1:10" x14ac:dyDescent="0.25">
      <c r="A81" s="60">
        <v>4</v>
      </c>
      <c r="B81" s="38" t="s">
        <v>8</v>
      </c>
      <c r="C81" s="38"/>
      <c r="D81" s="38"/>
      <c r="E81" s="38"/>
      <c r="F81" s="39">
        <f>F82</f>
        <v>33686.019999999997</v>
      </c>
      <c r="G81" s="39">
        <f t="shared" ref="G81:H81" si="14">G82</f>
        <v>48180</v>
      </c>
      <c r="H81" s="39">
        <f t="shared" si="14"/>
        <v>33138.42</v>
      </c>
      <c r="I81" s="149">
        <f t="shared" si="7"/>
        <v>98.374399825209395</v>
      </c>
      <c r="J81" s="154">
        <f t="shared" si="11"/>
        <v>68.780448318804474</v>
      </c>
    </row>
    <row r="82" spans="1:10" x14ac:dyDescent="0.25">
      <c r="A82" s="70">
        <v>42</v>
      </c>
      <c r="B82" s="220" t="s">
        <v>75</v>
      </c>
      <c r="C82" s="220"/>
      <c r="D82" s="220"/>
      <c r="E82" s="220"/>
      <c r="F82" s="41">
        <f>F83+F88</f>
        <v>33686.019999999997</v>
      </c>
      <c r="G82" s="41">
        <v>48180</v>
      </c>
      <c r="H82" s="41">
        <f t="shared" ref="H82" si="15">H83+H88</f>
        <v>33138.42</v>
      </c>
      <c r="I82" s="151">
        <f t="shared" si="7"/>
        <v>98.374399825209395</v>
      </c>
      <c r="J82" s="41">
        <f t="shared" si="11"/>
        <v>68.780448318804474</v>
      </c>
    </row>
    <row r="83" spans="1:10" x14ac:dyDescent="0.25">
      <c r="A83" s="71">
        <v>422</v>
      </c>
      <c r="B83" s="72" t="s">
        <v>76</v>
      </c>
      <c r="C83" s="72"/>
      <c r="D83" s="72"/>
      <c r="E83" s="72"/>
      <c r="F83" s="73">
        <f>SUM(F84:F87)</f>
        <v>33686.019999999997</v>
      </c>
      <c r="G83" s="73">
        <f t="shared" ref="G83:H83" si="16">SUM(G84:G87)</f>
        <v>0</v>
      </c>
      <c r="H83" s="73">
        <f t="shared" si="16"/>
        <v>33138.42</v>
      </c>
      <c r="I83" s="106">
        <f t="shared" si="7"/>
        <v>98.374399825209395</v>
      </c>
      <c r="J83" s="309"/>
    </row>
    <row r="84" spans="1:10" x14ac:dyDescent="0.25">
      <c r="A84" s="47">
        <v>4221</v>
      </c>
      <c r="B84" s="23" t="s">
        <v>77</v>
      </c>
      <c r="C84" s="23"/>
      <c r="D84" s="23"/>
      <c r="E84" s="23"/>
      <c r="F84" s="24">
        <v>181.25</v>
      </c>
      <c r="G84" s="24"/>
      <c r="H84" s="26">
        <v>5523.98</v>
      </c>
      <c r="I84" s="106">
        <f t="shared" si="7"/>
        <v>3047.7131034482754</v>
      </c>
      <c r="J84" s="309"/>
    </row>
    <row r="85" spans="1:10" x14ac:dyDescent="0.25">
      <c r="A85" s="47">
        <v>4222</v>
      </c>
      <c r="B85" s="235" t="s">
        <v>78</v>
      </c>
      <c r="C85" s="236"/>
      <c r="D85" s="236"/>
      <c r="E85" s="237"/>
      <c r="F85" s="24">
        <v>657.27</v>
      </c>
      <c r="G85" s="24"/>
      <c r="H85" s="26"/>
      <c r="I85" s="153" t="s">
        <v>104</v>
      </c>
      <c r="J85" s="309"/>
    </row>
    <row r="86" spans="1:10" x14ac:dyDescent="0.25">
      <c r="A86" s="66">
        <v>4223</v>
      </c>
      <c r="B86" s="27" t="s">
        <v>79</v>
      </c>
      <c r="C86" s="27"/>
      <c r="D86" s="27"/>
      <c r="E86" s="27"/>
      <c r="F86" s="67"/>
      <c r="G86" s="67"/>
      <c r="H86" s="68">
        <v>5618.84</v>
      </c>
      <c r="I86" s="201" t="s">
        <v>104</v>
      </c>
      <c r="J86" s="309"/>
    </row>
    <row r="87" spans="1:10" x14ac:dyDescent="0.25">
      <c r="A87" s="47">
        <v>4224</v>
      </c>
      <c r="B87" s="23" t="s">
        <v>80</v>
      </c>
      <c r="C87" s="23"/>
      <c r="D87" s="23"/>
      <c r="E87" s="23"/>
      <c r="F87" s="24">
        <v>32847.5</v>
      </c>
      <c r="G87" s="24"/>
      <c r="H87" s="26">
        <v>21995.599999999999</v>
      </c>
      <c r="I87" s="106">
        <f t="shared" si="7"/>
        <v>66.962782555750053</v>
      </c>
      <c r="J87" s="309"/>
    </row>
    <row r="88" spans="1:10" x14ac:dyDescent="0.25">
      <c r="A88" s="71">
        <v>426</v>
      </c>
      <c r="B88" s="72" t="s">
        <v>81</v>
      </c>
      <c r="C88" s="72"/>
      <c r="D88" s="72"/>
      <c r="E88" s="72"/>
      <c r="F88" s="73">
        <f>F89</f>
        <v>0</v>
      </c>
      <c r="G88" s="73">
        <f>G89</f>
        <v>0</v>
      </c>
      <c r="H88" s="73">
        <f>H89</f>
        <v>0</v>
      </c>
      <c r="I88" s="153" t="s">
        <v>104</v>
      </c>
      <c r="J88" s="309"/>
    </row>
    <row r="89" spans="1:10" x14ac:dyDescent="0.25">
      <c r="A89" s="47">
        <v>4262</v>
      </c>
      <c r="B89" s="46" t="s">
        <v>82</v>
      </c>
      <c r="C89" s="23"/>
      <c r="D89" s="23"/>
      <c r="E89" s="23"/>
      <c r="F89" s="24"/>
      <c r="G89" s="24"/>
      <c r="H89" s="81"/>
      <c r="I89" s="24"/>
      <c r="J89" s="309"/>
    </row>
  </sheetData>
  <mergeCells count="26">
    <mergeCell ref="B66:E66"/>
    <mergeCell ref="B68:E68"/>
    <mergeCell ref="B70:E70"/>
    <mergeCell ref="B82:E82"/>
    <mergeCell ref="B85:E85"/>
    <mergeCell ref="B64:E64"/>
    <mergeCell ref="B26:E26"/>
    <mergeCell ref="B27:E27"/>
    <mergeCell ref="B30:E30"/>
    <mergeCell ref="B31:E31"/>
    <mergeCell ref="B32:E32"/>
    <mergeCell ref="B33:E33"/>
    <mergeCell ref="B34:E34"/>
    <mergeCell ref="A38:E38"/>
    <mergeCell ref="A39:E39"/>
    <mergeCell ref="B49:E49"/>
    <mergeCell ref="B59:E59"/>
    <mergeCell ref="B25:E25"/>
    <mergeCell ref="A3:E3"/>
    <mergeCell ref="A4:E4"/>
    <mergeCell ref="B7:E7"/>
    <mergeCell ref="B10:E10"/>
    <mergeCell ref="B11:E11"/>
    <mergeCell ref="B13:E13"/>
    <mergeCell ref="B17:E17"/>
    <mergeCell ref="B24:E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CA95F-1287-4845-B795-3B6C960C16E5}">
  <dimension ref="A1:W45"/>
  <sheetViews>
    <sheetView topLeftCell="A25" workbookViewId="0">
      <selection activeCell="H30" sqref="H30"/>
    </sheetView>
  </sheetViews>
  <sheetFormatPr defaultRowHeight="15" x14ac:dyDescent="0.25"/>
  <cols>
    <col min="1" max="1" width="5.5703125" customWidth="1"/>
    <col min="5" max="5" width="8" customWidth="1"/>
    <col min="6" max="6" width="10.7109375" customWidth="1"/>
    <col min="7" max="7" width="10.85546875" customWidth="1"/>
    <col min="8" max="8" width="11.28515625" customWidth="1"/>
    <col min="9" max="9" width="6.5703125" customWidth="1"/>
    <col min="10" max="10" width="6.7109375" customWidth="1"/>
    <col min="22" max="22" width="11.7109375" style="1" bestFit="1" customWidth="1"/>
    <col min="23" max="23" width="10.140625" style="1" bestFit="1" customWidth="1"/>
  </cols>
  <sheetData>
    <row r="1" spans="1:10" x14ac:dyDescent="0.25">
      <c r="C1" s="246" t="s">
        <v>83</v>
      </c>
      <c r="D1" s="246"/>
      <c r="E1" s="246"/>
      <c r="F1" s="246"/>
      <c r="G1" s="246"/>
      <c r="H1" s="246"/>
      <c r="I1" s="1"/>
      <c r="J1" s="1"/>
    </row>
    <row r="2" spans="1:10" x14ac:dyDescent="0.25">
      <c r="C2" s="28"/>
      <c r="D2" s="28"/>
      <c r="E2" s="28"/>
      <c r="F2" s="28"/>
      <c r="G2" s="28"/>
      <c r="H2" s="28"/>
      <c r="I2" s="1"/>
      <c r="J2" s="1"/>
    </row>
    <row r="3" spans="1:10" ht="32.25" customHeight="1" x14ac:dyDescent="0.25">
      <c r="A3" s="46"/>
      <c r="B3" s="204" t="s">
        <v>177</v>
      </c>
      <c r="C3" s="205"/>
      <c r="D3" s="205"/>
      <c r="E3" s="206"/>
      <c r="F3" s="195" t="s">
        <v>191</v>
      </c>
      <c r="G3" s="82" t="s">
        <v>188</v>
      </c>
      <c r="H3" s="82" t="s">
        <v>193</v>
      </c>
      <c r="I3" s="6" t="s">
        <v>189</v>
      </c>
      <c r="J3" s="82" t="s">
        <v>190</v>
      </c>
    </row>
    <row r="4" spans="1:10" ht="19.5" customHeight="1" x14ac:dyDescent="0.25">
      <c r="A4" s="204">
        <v>1</v>
      </c>
      <c r="B4" s="205"/>
      <c r="C4" s="205"/>
      <c r="D4" s="205"/>
      <c r="E4" s="206"/>
      <c r="F4" s="7">
        <v>2</v>
      </c>
      <c r="G4" s="7">
        <v>3</v>
      </c>
      <c r="H4" s="196">
        <v>4</v>
      </c>
      <c r="I4" s="6" t="s">
        <v>4</v>
      </c>
      <c r="J4" s="6" t="s">
        <v>5</v>
      </c>
    </row>
    <row r="5" spans="1:10" x14ac:dyDescent="0.25">
      <c r="A5" s="83" t="s">
        <v>84</v>
      </c>
      <c r="B5" s="247" t="s">
        <v>184</v>
      </c>
      <c r="C5" s="248"/>
      <c r="D5" s="248"/>
      <c r="E5" s="248"/>
      <c r="F5" s="84">
        <f>SUM(F6+F8+F10+F14)</f>
        <v>929660.27</v>
      </c>
      <c r="G5" s="84">
        <f>SUM(G6+G8+G10+G14)</f>
        <v>2377526.58</v>
      </c>
      <c r="H5" s="84">
        <f>SUM(H6+H8+H10+H14)</f>
        <v>1109454.46</v>
      </c>
      <c r="I5" s="173">
        <f>H5/F5*100</f>
        <v>119.33977344218442</v>
      </c>
      <c r="J5" s="170">
        <f>H5/G5*100</f>
        <v>46.664229511999814</v>
      </c>
    </row>
    <row r="6" spans="1:10" x14ac:dyDescent="0.25">
      <c r="A6" s="155" t="s">
        <v>85</v>
      </c>
      <c r="B6" s="243" t="s">
        <v>86</v>
      </c>
      <c r="C6" s="244"/>
      <c r="D6" s="244"/>
      <c r="E6" s="245"/>
      <c r="F6" s="156">
        <f t="shared" ref="F6:H6" si="0">F7</f>
        <v>24722.38</v>
      </c>
      <c r="G6" s="156">
        <f t="shared" si="0"/>
        <v>68140</v>
      </c>
      <c r="H6" s="156">
        <f t="shared" si="0"/>
        <v>32019.96</v>
      </c>
      <c r="I6" s="156"/>
      <c r="J6" s="171">
        <f>H6/G6*100</f>
        <v>46.991429410038151</v>
      </c>
    </row>
    <row r="7" spans="1:10" x14ac:dyDescent="0.25">
      <c r="A7" s="157" t="s">
        <v>87</v>
      </c>
      <c r="B7" s="238" t="s">
        <v>86</v>
      </c>
      <c r="C7" s="227"/>
      <c r="D7" s="227"/>
      <c r="E7" s="228"/>
      <c r="F7" s="45">
        <v>24722.38</v>
      </c>
      <c r="G7" s="45">
        <v>68140</v>
      </c>
      <c r="H7" s="45">
        <v>32019.96</v>
      </c>
      <c r="I7" s="45"/>
      <c r="J7" s="172">
        <f t="shared" ref="J7:J18" si="1">H7/G7*100</f>
        <v>46.991429410038151</v>
      </c>
    </row>
    <row r="8" spans="1:10" x14ac:dyDescent="0.25">
      <c r="A8" s="158" t="s">
        <v>88</v>
      </c>
      <c r="B8" s="243" t="s">
        <v>89</v>
      </c>
      <c r="C8" s="244"/>
      <c r="D8" s="244"/>
      <c r="E8" s="245"/>
      <c r="F8" s="156">
        <f>F9</f>
        <v>0.12</v>
      </c>
      <c r="G8" s="156">
        <f>G9</f>
        <v>100</v>
      </c>
      <c r="H8" s="156">
        <f>H9</f>
        <v>0.81</v>
      </c>
      <c r="I8" s="159">
        <f>H8/F8*100</f>
        <v>675.00000000000011</v>
      </c>
      <c r="J8" s="171">
        <f t="shared" si="1"/>
        <v>0.81000000000000016</v>
      </c>
    </row>
    <row r="9" spans="1:10" x14ac:dyDescent="0.25">
      <c r="A9" s="160" t="s">
        <v>90</v>
      </c>
      <c r="B9" s="238" t="s">
        <v>91</v>
      </c>
      <c r="C9" s="227"/>
      <c r="D9" s="227"/>
      <c r="E9" s="228"/>
      <c r="F9" s="24">
        <v>0.12</v>
      </c>
      <c r="G9" s="24">
        <v>100</v>
      </c>
      <c r="H9" s="24">
        <v>0.81</v>
      </c>
      <c r="I9" s="24">
        <f t="shared" ref="I9:I11" si="2">H9/F9*100</f>
        <v>675.00000000000011</v>
      </c>
      <c r="J9" s="87">
        <f t="shared" si="1"/>
        <v>0.81000000000000016</v>
      </c>
    </row>
    <row r="10" spans="1:10" x14ac:dyDescent="0.25">
      <c r="A10" s="158" t="s">
        <v>92</v>
      </c>
      <c r="B10" s="243" t="s">
        <v>93</v>
      </c>
      <c r="C10" s="244"/>
      <c r="D10" s="244"/>
      <c r="E10" s="245"/>
      <c r="F10" s="159">
        <f>F12+F11</f>
        <v>861802.77</v>
      </c>
      <c r="G10" s="159">
        <f>SUM(G11:G13)</f>
        <v>2114062.19</v>
      </c>
      <c r="H10" s="159">
        <f>H11+H12</f>
        <v>1032433.69</v>
      </c>
      <c r="I10" s="159">
        <f t="shared" si="2"/>
        <v>119.79930048263827</v>
      </c>
      <c r="J10" s="171">
        <f t="shared" si="1"/>
        <v>48.836486215195016</v>
      </c>
    </row>
    <row r="11" spans="1:10" x14ac:dyDescent="0.25">
      <c r="A11" s="161" t="s">
        <v>94</v>
      </c>
      <c r="B11" s="238" t="s">
        <v>95</v>
      </c>
      <c r="C11" s="227"/>
      <c r="D11" s="227"/>
      <c r="E11" s="228"/>
      <c r="F11" s="127">
        <v>34158.75</v>
      </c>
      <c r="G11" s="127">
        <v>34508</v>
      </c>
      <c r="H11" s="127">
        <v>31583.84</v>
      </c>
      <c r="I11" s="24">
        <f t="shared" si="2"/>
        <v>92.461931423134629</v>
      </c>
      <c r="J11" s="87">
        <f t="shared" si="1"/>
        <v>91.526138866349839</v>
      </c>
    </row>
    <row r="12" spans="1:10" x14ac:dyDescent="0.25">
      <c r="A12" s="160" t="s">
        <v>96</v>
      </c>
      <c r="B12" s="238" t="s">
        <v>97</v>
      </c>
      <c r="C12" s="227"/>
      <c r="D12" s="227"/>
      <c r="E12" s="228"/>
      <c r="F12" s="24">
        <v>827644.02</v>
      </c>
      <c r="G12" s="24">
        <v>1961100</v>
      </c>
      <c r="H12" s="24">
        <v>1000849.85</v>
      </c>
      <c r="I12" s="24">
        <f>H12/F12*100</f>
        <v>120.92757584353717</v>
      </c>
      <c r="J12" s="87">
        <f t="shared" si="1"/>
        <v>51.035125694763138</v>
      </c>
    </row>
    <row r="13" spans="1:10" x14ac:dyDescent="0.25">
      <c r="A13" s="162" t="s">
        <v>179</v>
      </c>
      <c r="B13" s="238" t="s">
        <v>178</v>
      </c>
      <c r="C13" s="227"/>
      <c r="D13" s="227"/>
      <c r="E13" s="228"/>
      <c r="F13" s="24"/>
      <c r="G13" s="67">
        <v>118454.19</v>
      </c>
      <c r="H13" s="67"/>
      <c r="I13" s="24"/>
      <c r="J13" s="87">
        <f t="shared" si="1"/>
        <v>0</v>
      </c>
    </row>
    <row r="14" spans="1:10" x14ac:dyDescent="0.25">
      <c r="A14" s="158" t="s">
        <v>98</v>
      </c>
      <c r="B14" s="243" t="s">
        <v>99</v>
      </c>
      <c r="C14" s="244"/>
      <c r="D14" s="244"/>
      <c r="E14" s="245"/>
      <c r="F14" s="159">
        <f>SUM(F15+F17)</f>
        <v>43135</v>
      </c>
      <c r="G14" s="159">
        <f>SUM(G15:G18)</f>
        <v>195224.39</v>
      </c>
      <c r="H14" s="159">
        <f>SUM(H15+H17)</f>
        <v>45000</v>
      </c>
      <c r="I14" s="159">
        <f>H14/F14*100</f>
        <v>104.32363509910745</v>
      </c>
      <c r="J14" s="171">
        <f t="shared" si="1"/>
        <v>23.050398569563978</v>
      </c>
    </row>
    <row r="15" spans="1:10" x14ac:dyDescent="0.25">
      <c r="A15" s="160" t="s">
        <v>100</v>
      </c>
      <c r="B15" s="238" t="s">
        <v>101</v>
      </c>
      <c r="C15" s="227"/>
      <c r="D15" s="227"/>
      <c r="E15" s="228"/>
      <c r="F15" s="24">
        <v>43135</v>
      </c>
      <c r="G15" s="24">
        <v>99910</v>
      </c>
      <c r="H15" s="24">
        <v>45000</v>
      </c>
      <c r="I15" s="24">
        <f>H15/F15*100</f>
        <v>104.32363509910745</v>
      </c>
      <c r="J15" s="87">
        <f t="shared" si="1"/>
        <v>45.040536482834554</v>
      </c>
    </row>
    <row r="16" spans="1:10" x14ac:dyDescent="0.25">
      <c r="A16" s="163"/>
      <c r="B16" s="238" t="s">
        <v>180</v>
      </c>
      <c r="C16" s="227"/>
      <c r="D16" s="227"/>
      <c r="E16" s="228"/>
      <c r="F16" s="68"/>
      <c r="G16" s="67">
        <v>5847.64</v>
      </c>
      <c r="H16" s="67"/>
      <c r="I16" s="24"/>
      <c r="J16" s="87">
        <f t="shared" si="1"/>
        <v>0</v>
      </c>
    </row>
    <row r="17" spans="1:10" x14ac:dyDescent="0.25">
      <c r="A17" s="160" t="s">
        <v>102</v>
      </c>
      <c r="B17" s="238" t="s">
        <v>103</v>
      </c>
      <c r="C17" s="227"/>
      <c r="D17" s="227"/>
      <c r="E17" s="228"/>
      <c r="F17" s="24"/>
      <c r="G17" s="24">
        <v>56330</v>
      </c>
      <c r="H17" s="24"/>
      <c r="I17" s="87" t="s">
        <v>104</v>
      </c>
      <c r="J17" s="87">
        <f t="shared" si="1"/>
        <v>0</v>
      </c>
    </row>
    <row r="18" spans="1:10" x14ac:dyDescent="0.25">
      <c r="A18" s="164"/>
      <c r="B18" s="238" t="s">
        <v>181</v>
      </c>
      <c r="C18" s="227"/>
      <c r="D18" s="227"/>
      <c r="E18" s="228"/>
      <c r="F18" s="164"/>
      <c r="G18" s="24">
        <v>33136.75</v>
      </c>
      <c r="H18" s="90"/>
      <c r="I18" s="89"/>
      <c r="J18" s="194">
        <f t="shared" si="1"/>
        <v>0</v>
      </c>
    </row>
    <row r="19" spans="1:10" x14ac:dyDescent="0.25">
      <c r="B19" s="72"/>
      <c r="C19" s="72"/>
      <c r="D19" s="72"/>
      <c r="E19" s="72"/>
      <c r="G19" s="68"/>
      <c r="H19" s="1"/>
      <c r="I19" s="1"/>
      <c r="J19" s="192"/>
    </row>
    <row r="20" spans="1:10" x14ac:dyDescent="0.25">
      <c r="A20" s="239"/>
      <c r="B20" s="239"/>
      <c r="C20" s="239"/>
      <c r="D20" s="239"/>
      <c r="E20" s="239"/>
      <c r="F20" s="68"/>
      <c r="G20" s="68"/>
      <c r="H20" s="68"/>
      <c r="I20" s="68"/>
      <c r="J20" s="192"/>
    </row>
    <row r="21" spans="1:10" ht="33.75" customHeight="1" x14ac:dyDescent="0.25">
      <c r="A21" s="46"/>
      <c r="B21" s="204" t="s">
        <v>177</v>
      </c>
      <c r="C21" s="205"/>
      <c r="D21" s="205"/>
      <c r="E21" s="206"/>
      <c r="F21" s="195" t="s">
        <v>191</v>
      </c>
      <c r="G21" s="82" t="s">
        <v>188</v>
      </c>
      <c r="H21" s="31" t="s">
        <v>192</v>
      </c>
      <c r="I21" s="6" t="s">
        <v>189</v>
      </c>
      <c r="J21" s="82" t="s">
        <v>190</v>
      </c>
    </row>
    <row r="22" spans="1:10" x14ac:dyDescent="0.25">
      <c r="A22" s="193" t="s">
        <v>84</v>
      </c>
      <c r="B22" s="240" t="s">
        <v>185</v>
      </c>
      <c r="C22" s="241"/>
      <c r="D22" s="241"/>
      <c r="E22" s="242"/>
      <c r="F22" s="84">
        <f>F24+F26+F28+F31+F34</f>
        <v>901327.3</v>
      </c>
      <c r="G22" s="84">
        <f>G24+G26+G28+G31+G34</f>
        <v>2377526.58</v>
      </c>
      <c r="H22" s="84">
        <f>H24+H26+H28+H31+H34</f>
        <v>1091142.3399999999</v>
      </c>
      <c r="I22" s="84">
        <f>H22/F22*100</f>
        <v>121.05950191456532</v>
      </c>
      <c r="J22" s="92">
        <f>H22/G22*100</f>
        <v>45.894012255375074</v>
      </c>
    </row>
    <row r="23" spans="1:10" ht="19.5" customHeight="1" x14ac:dyDescent="0.25">
      <c r="A23" s="204">
        <v>1</v>
      </c>
      <c r="B23" s="205"/>
      <c r="C23" s="205"/>
      <c r="D23" s="205"/>
      <c r="E23" s="206"/>
      <c r="F23" s="7">
        <v>2</v>
      </c>
      <c r="G23" s="7">
        <v>3</v>
      </c>
      <c r="H23" s="8">
        <v>4</v>
      </c>
      <c r="I23" s="6" t="s">
        <v>4</v>
      </c>
      <c r="J23" s="6" t="s">
        <v>5</v>
      </c>
    </row>
    <row r="24" spans="1:10" x14ac:dyDescent="0.25">
      <c r="A24" s="165" t="s">
        <v>105</v>
      </c>
      <c r="B24" s="243" t="s">
        <v>86</v>
      </c>
      <c r="C24" s="244"/>
      <c r="D24" s="244"/>
      <c r="E24" s="245"/>
      <c r="F24" s="159">
        <f t="shared" ref="F24:H24" si="3">F25</f>
        <v>24722.38</v>
      </c>
      <c r="G24" s="159">
        <f t="shared" si="3"/>
        <v>68140</v>
      </c>
      <c r="H24" s="159">
        <f t="shared" si="3"/>
        <v>32019.96</v>
      </c>
      <c r="I24" s="159">
        <f t="shared" ref="I24:I33" si="4">H24/F24*100</f>
        <v>129.51811273833667</v>
      </c>
      <c r="J24" s="159">
        <f>H24/G24*100</f>
        <v>46.991429410038151</v>
      </c>
    </row>
    <row r="25" spans="1:10" x14ac:dyDescent="0.25">
      <c r="A25" s="65" t="s">
        <v>106</v>
      </c>
      <c r="B25" s="238" t="s">
        <v>86</v>
      </c>
      <c r="C25" s="227"/>
      <c r="D25" s="227"/>
      <c r="E25" s="228"/>
      <c r="F25" s="45">
        <v>24722.38</v>
      </c>
      <c r="G25" s="45">
        <v>68140</v>
      </c>
      <c r="H25" s="45">
        <v>32019.96</v>
      </c>
      <c r="I25" s="45">
        <f t="shared" si="4"/>
        <v>129.51811273833667</v>
      </c>
      <c r="J25" s="45">
        <f t="shared" ref="J25:J33" si="5">H25/G25*100</f>
        <v>46.991429410038151</v>
      </c>
    </row>
    <row r="26" spans="1:10" x14ac:dyDescent="0.25">
      <c r="A26" s="158" t="s">
        <v>88</v>
      </c>
      <c r="B26" s="243" t="s">
        <v>89</v>
      </c>
      <c r="C26" s="244"/>
      <c r="D26" s="244"/>
      <c r="E26" s="245"/>
      <c r="F26" s="159">
        <f t="shared" ref="F26:G26" si="6">F27</f>
        <v>0.12</v>
      </c>
      <c r="G26" s="159">
        <f t="shared" si="6"/>
        <v>100</v>
      </c>
      <c r="H26" s="159">
        <v>0.81</v>
      </c>
      <c r="I26" s="159">
        <f t="shared" si="4"/>
        <v>675.00000000000011</v>
      </c>
      <c r="J26" s="159">
        <f t="shared" si="5"/>
        <v>0.81000000000000016</v>
      </c>
    </row>
    <row r="27" spans="1:10" x14ac:dyDescent="0.25">
      <c r="A27" s="160" t="s">
        <v>107</v>
      </c>
      <c r="B27" s="238" t="s">
        <v>91</v>
      </c>
      <c r="C27" s="227"/>
      <c r="D27" s="227"/>
      <c r="E27" s="228"/>
      <c r="F27" s="45">
        <v>0.12</v>
      </c>
      <c r="G27" s="45">
        <v>100</v>
      </c>
      <c r="H27" s="45">
        <v>0.25</v>
      </c>
      <c r="I27" s="45">
        <f t="shared" si="4"/>
        <v>208.33333333333334</v>
      </c>
      <c r="J27" s="45">
        <f t="shared" si="5"/>
        <v>0.25</v>
      </c>
    </row>
    <row r="28" spans="1:10" x14ac:dyDescent="0.25">
      <c r="A28" s="166">
        <v>4</v>
      </c>
      <c r="B28" s="243" t="s">
        <v>93</v>
      </c>
      <c r="C28" s="244"/>
      <c r="D28" s="244"/>
      <c r="E28" s="245"/>
      <c r="F28" s="159">
        <f>SUM(F29+F30)</f>
        <v>815478.87</v>
      </c>
      <c r="G28" s="159">
        <f>SUM(G29+G30)</f>
        <v>2114062.19</v>
      </c>
      <c r="H28" s="159">
        <f>SUM(H29+H30)</f>
        <v>985416.94</v>
      </c>
      <c r="I28" s="159">
        <f t="shared" si="4"/>
        <v>120.83905251892055</v>
      </c>
      <c r="J28" s="159">
        <f t="shared" si="5"/>
        <v>46.612485889074058</v>
      </c>
    </row>
    <row r="29" spans="1:10" x14ac:dyDescent="0.25">
      <c r="A29" s="167" t="s">
        <v>108</v>
      </c>
      <c r="B29" s="238" t="s">
        <v>95</v>
      </c>
      <c r="C29" s="227"/>
      <c r="D29" s="227"/>
      <c r="E29" s="228"/>
      <c r="F29" s="45">
        <v>34158.75</v>
      </c>
      <c r="G29" s="45">
        <v>34508</v>
      </c>
      <c r="H29" s="45">
        <v>31583.84</v>
      </c>
      <c r="I29" s="45">
        <f t="shared" si="4"/>
        <v>92.461931423134629</v>
      </c>
      <c r="J29" s="45">
        <f t="shared" si="5"/>
        <v>91.526138866349839</v>
      </c>
    </row>
    <row r="30" spans="1:10" x14ac:dyDescent="0.25">
      <c r="A30" s="167" t="s">
        <v>96</v>
      </c>
      <c r="B30" s="258" t="s">
        <v>97</v>
      </c>
      <c r="C30" s="259"/>
      <c r="D30" s="259"/>
      <c r="E30" s="260"/>
      <c r="F30" s="45">
        <v>781320.12</v>
      </c>
      <c r="G30" s="45">
        <v>2079554.19</v>
      </c>
      <c r="H30" s="45">
        <v>953833.1</v>
      </c>
      <c r="I30" s="45">
        <f t="shared" si="4"/>
        <v>122.07967970925924</v>
      </c>
      <c r="J30" s="45">
        <f t="shared" si="5"/>
        <v>45.86719137143524</v>
      </c>
    </row>
    <row r="31" spans="1:10" x14ac:dyDescent="0.25">
      <c r="A31" s="158" t="s">
        <v>98</v>
      </c>
      <c r="B31" s="243" t="s">
        <v>99</v>
      </c>
      <c r="C31" s="244"/>
      <c r="D31" s="244"/>
      <c r="E31" s="245"/>
      <c r="F31" s="159">
        <f>SUM(F32+F33)</f>
        <v>61125.93</v>
      </c>
      <c r="G31" s="159">
        <f>SUM(G32+G33)</f>
        <v>195224.39</v>
      </c>
      <c r="H31" s="159">
        <f>SUM(H32+H33)</f>
        <v>73704.63</v>
      </c>
      <c r="I31" s="159">
        <f t="shared" si="4"/>
        <v>120.5783372130289</v>
      </c>
      <c r="J31" s="159">
        <f t="shared" si="5"/>
        <v>37.753802176049831</v>
      </c>
    </row>
    <row r="32" spans="1:10" x14ac:dyDescent="0.25">
      <c r="A32" s="160" t="s">
        <v>100</v>
      </c>
      <c r="B32" s="42" t="s">
        <v>101</v>
      </c>
      <c r="C32" s="43"/>
      <c r="D32" s="43"/>
      <c r="E32" s="53"/>
      <c r="F32" s="45">
        <v>50673.17</v>
      </c>
      <c r="G32" s="45">
        <v>105757.64</v>
      </c>
      <c r="H32" s="45">
        <v>49305.23</v>
      </c>
      <c r="I32" s="45">
        <f t="shared" si="4"/>
        <v>97.300464920588155</v>
      </c>
      <c r="J32" s="45">
        <f t="shared" si="5"/>
        <v>46.620962797581342</v>
      </c>
    </row>
    <row r="33" spans="1:10" x14ac:dyDescent="0.25">
      <c r="A33" s="160" t="s">
        <v>102</v>
      </c>
      <c r="B33" s="238" t="s">
        <v>109</v>
      </c>
      <c r="C33" s="227"/>
      <c r="D33" s="227"/>
      <c r="E33" s="228"/>
      <c r="F33" s="45">
        <v>10452.76</v>
      </c>
      <c r="G33" s="45">
        <v>89466.75</v>
      </c>
      <c r="H33" s="45">
        <v>24399.4</v>
      </c>
      <c r="I33" s="45">
        <f t="shared" si="4"/>
        <v>233.42543022130039</v>
      </c>
      <c r="J33" s="45">
        <f t="shared" si="5"/>
        <v>27.272031229479111</v>
      </c>
    </row>
    <row r="34" spans="1:10" x14ac:dyDescent="0.25">
      <c r="A34" s="168">
        <v>6</v>
      </c>
      <c r="B34" s="249" t="s">
        <v>110</v>
      </c>
      <c r="C34" s="249"/>
      <c r="D34" s="249"/>
      <c r="E34" s="249"/>
      <c r="F34" s="169">
        <f>F35</f>
        <v>0</v>
      </c>
      <c r="G34" s="169">
        <f>G35</f>
        <v>0</v>
      </c>
      <c r="H34" s="169">
        <f>H35</f>
        <v>0</v>
      </c>
      <c r="I34" s="159" t="e">
        <f>H34/F34*100</f>
        <v>#DIV/0!</v>
      </c>
      <c r="J34" s="159"/>
    </row>
    <row r="35" spans="1:10" x14ac:dyDescent="0.25">
      <c r="A35" s="65">
        <v>62</v>
      </c>
      <c r="B35" s="227" t="s">
        <v>110</v>
      </c>
      <c r="C35" s="227"/>
      <c r="D35" s="227"/>
      <c r="E35" s="227"/>
      <c r="F35" s="45"/>
      <c r="G35" s="45"/>
      <c r="H35" s="45">
        <v>0</v>
      </c>
      <c r="I35" s="45" t="e">
        <f t="shared" ref="I35" si="7">H35/F35*100</f>
        <v>#DIV/0!</v>
      </c>
      <c r="J35" s="45"/>
    </row>
    <row r="36" spans="1:10" x14ac:dyDescent="0.25">
      <c r="A36" s="72"/>
      <c r="B36" s="72"/>
      <c r="C36" s="72"/>
      <c r="D36" s="72"/>
      <c r="E36" s="72"/>
      <c r="F36" s="135"/>
      <c r="G36" s="135"/>
      <c r="H36" s="135"/>
      <c r="I36" s="135"/>
      <c r="J36" s="135"/>
    </row>
    <row r="37" spans="1:10" ht="15" customHeight="1" x14ac:dyDescent="0.25">
      <c r="A37" s="93"/>
      <c r="B37" s="253" t="s">
        <v>111</v>
      </c>
      <c r="C37" s="253"/>
      <c r="D37" s="253"/>
      <c r="E37" s="253"/>
      <c r="F37" s="253"/>
      <c r="G37" s="253"/>
      <c r="H37" s="253"/>
      <c r="I37" s="253"/>
      <c r="J37" s="68"/>
    </row>
    <row r="38" spans="1:10" ht="8.25" customHeight="1" x14ac:dyDescent="0.25">
      <c r="A38" s="93"/>
      <c r="B38" s="94"/>
      <c r="C38" s="94"/>
      <c r="D38" s="94"/>
      <c r="E38" s="94"/>
      <c r="F38" s="27"/>
      <c r="G38" s="95"/>
      <c r="H38" s="68"/>
      <c r="I38" s="68"/>
      <c r="J38" s="68"/>
    </row>
    <row r="39" spans="1:10" ht="36.75" customHeight="1" x14ac:dyDescent="0.25">
      <c r="A39" s="250" t="s">
        <v>177</v>
      </c>
      <c r="B39" s="251"/>
      <c r="C39" s="251"/>
      <c r="D39" s="251"/>
      <c r="E39" s="252"/>
      <c r="F39" s="195" t="s">
        <v>191</v>
      </c>
      <c r="G39" s="82" t="s">
        <v>188</v>
      </c>
      <c r="H39" s="31" t="s">
        <v>195</v>
      </c>
      <c r="I39" s="82" t="s">
        <v>189</v>
      </c>
      <c r="J39" s="6" t="s">
        <v>190</v>
      </c>
    </row>
    <row r="40" spans="1:10" ht="24" customHeight="1" x14ac:dyDescent="0.25">
      <c r="A40" s="204">
        <v>1</v>
      </c>
      <c r="B40" s="205"/>
      <c r="C40" s="205"/>
      <c r="D40" s="205"/>
      <c r="E40" s="206"/>
      <c r="F40" s="7">
        <v>2</v>
      </c>
      <c r="G40" s="7">
        <v>3</v>
      </c>
      <c r="H40" s="196">
        <v>4</v>
      </c>
      <c r="I40" s="6" t="s">
        <v>4</v>
      </c>
      <c r="J40" s="6" t="s">
        <v>5</v>
      </c>
    </row>
    <row r="41" spans="1:10" x14ac:dyDescent="0.25">
      <c r="A41" s="83"/>
      <c r="B41" s="96" t="s">
        <v>186</v>
      </c>
      <c r="C41" s="96"/>
      <c r="D41" s="96"/>
      <c r="E41" s="97"/>
      <c r="F41" s="84">
        <f t="shared" ref="F41:H42" si="8">F42</f>
        <v>901327.3</v>
      </c>
      <c r="G41" s="99">
        <f t="shared" si="8"/>
        <v>2377526.58</v>
      </c>
      <c r="H41" s="100">
        <f t="shared" si="8"/>
        <v>1091142.3399999999</v>
      </c>
      <c r="I41" s="98">
        <f>H41/F41*100</f>
        <v>121.05950191456532</v>
      </c>
      <c r="J41" s="98">
        <f>H41/G41*100</f>
        <v>45.894012255375074</v>
      </c>
    </row>
    <row r="42" spans="1:10" x14ac:dyDescent="0.25">
      <c r="A42" s="254" t="s">
        <v>112</v>
      </c>
      <c r="B42" s="255"/>
      <c r="C42" s="101" t="s">
        <v>113</v>
      </c>
      <c r="D42" s="101"/>
      <c r="E42" s="102"/>
      <c r="F42" s="85">
        <f t="shared" si="8"/>
        <v>901327.3</v>
      </c>
      <c r="G42" s="91">
        <f t="shared" si="8"/>
        <v>2377526.58</v>
      </c>
      <c r="H42" s="85">
        <f t="shared" si="8"/>
        <v>1091142.3399999999</v>
      </c>
      <c r="I42" s="85">
        <f>H42/F42*100</f>
        <v>121.05950191456532</v>
      </c>
      <c r="J42" s="85">
        <f>H42/G42*100</f>
        <v>45.894012255375074</v>
      </c>
    </row>
    <row r="43" spans="1:10" x14ac:dyDescent="0.25">
      <c r="A43" s="256" t="s">
        <v>114</v>
      </c>
      <c r="B43" s="257"/>
      <c r="C43" s="103" t="s">
        <v>115</v>
      </c>
      <c r="D43" s="103"/>
      <c r="E43" s="104"/>
      <c r="F43" s="86">
        <f>SUM(F44:F45)</f>
        <v>901327.3</v>
      </c>
      <c r="G43" s="86">
        <f>SUM(G44:G45)</f>
        <v>2377526.58</v>
      </c>
      <c r="H43" s="86">
        <f>SUM(H44:H45)</f>
        <v>1091142.3399999999</v>
      </c>
      <c r="I43" s="85">
        <f>H43/F43*100</f>
        <v>121.05950191456532</v>
      </c>
      <c r="J43" s="85">
        <f t="shared" ref="J43:J45" si="9">H43/G43*100</f>
        <v>45.894012255375074</v>
      </c>
    </row>
    <row r="44" spans="1:10" x14ac:dyDescent="0.25">
      <c r="A44" s="105">
        <v>3</v>
      </c>
      <c r="B44" s="235" t="s">
        <v>7</v>
      </c>
      <c r="C44" s="236"/>
      <c r="D44" s="236"/>
      <c r="E44" s="237"/>
      <c r="F44" s="106">
        <v>867641.28</v>
      </c>
      <c r="G44" s="68">
        <v>2329346.58</v>
      </c>
      <c r="H44" s="106">
        <v>1058003.92</v>
      </c>
      <c r="I44" s="24">
        <f t="shared" ref="I44:I45" si="10">H44/F44*100</f>
        <v>121.94024701083839</v>
      </c>
      <c r="J44" s="24">
        <f t="shared" si="9"/>
        <v>45.420631222683909</v>
      </c>
    </row>
    <row r="45" spans="1:10" x14ac:dyDescent="0.25">
      <c r="A45" s="30">
        <v>4</v>
      </c>
      <c r="B45" s="235" t="s">
        <v>8</v>
      </c>
      <c r="C45" s="236"/>
      <c r="D45" s="236"/>
      <c r="E45" s="237"/>
      <c r="F45" s="24">
        <v>33686.019999999997</v>
      </c>
      <c r="G45" s="26">
        <v>48180</v>
      </c>
      <c r="H45" s="24">
        <v>33138.42</v>
      </c>
      <c r="I45" s="24">
        <f t="shared" si="10"/>
        <v>98.374399825209395</v>
      </c>
      <c r="J45" s="24">
        <f t="shared" si="9"/>
        <v>68.780448318804474</v>
      </c>
    </row>
  </sheetData>
  <mergeCells count="39">
    <mergeCell ref="B31:E31"/>
    <mergeCell ref="B26:E26"/>
    <mergeCell ref="B27:E27"/>
    <mergeCell ref="B29:E29"/>
    <mergeCell ref="B30:E30"/>
    <mergeCell ref="B28:E28"/>
    <mergeCell ref="B44:E44"/>
    <mergeCell ref="B45:E45"/>
    <mergeCell ref="B33:E33"/>
    <mergeCell ref="B34:E34"/>
    <mergeCell ref="B35:E35"/>
    <mergeCell ref="A40:E40"/>
    <mergeCell ref="A39:E39"/>
    <mergeCell ref="B37:I37"/>
    <mergeCell ref="A42:B42"/>
    <mergeCell ref="A43:B43"/>
    <mergeCell ref="B13:E13"/>
    <mergeCell ref="B16:E16"/>
    <mergeCell ref="B18:E18"/>
    <mergeCell ref="A4:E4"/>
    <mergeCell ref="C1:H1"/>
    <mergeCell ref="B3:E3"/>
    <mergeCell ref="B5:E5"/>
    <mergeCell ref="B6:E6"/>
    <mergeCell ref="B7:E7"/>
    <mergeCell ref="B9:E9"/>
    <mergeCell ref="B8:E8"/>
    <mergeCell ref="B10:E10"/>
    <mergeCell ref="B14:E14"/>
    <mergeCell ref="B11:E11"/>
    <mergeCell ref="B12:E12"/>
    <mergeCell ref="B15:E15"/>
    <mergeCell ref="B25:E25"/>
    <mergeCell ref="B21:E21"/>
    <mergeCell ref="A20:E20"/>
    <mergeCell ref="B17:E17"/>
    <mergeCell ref="B22:E22"/>
    <mergeCell ref="B24:E24"/>
    <mergeCell ref="A23:E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A480-57D3-464B-BE3E-397D23C66F05}">
  <dimension ref="A1:J132"/>
  <sheetViews>
    <sheetView workbookViewId="0">
      <selection activeCell="L20" sqref="L20"/>
    </sheetView>
  </sheetViews>
  <sheetFormatPr defaultRowHeight="15" x14ac:dyDescent="0.25"/>
  <cols>
    <col min="5" max="5" width="13.140625" customWidth="1"/>
    <col min="6" max="6" width="12.140625" customWidth="1"/>
    <col min="7" max="7" width="11.5703125" customWidth="1"/>
    <col min="8" max="8" width="7.7109375" customWidth="1"/>
    <col min="10" max="10" width="11.7109375" bestFit="1" customWidth="1"/>
  </cols>
  <sheetData>
    <row r="1" spans="1:10" x14ac:dyDescent="0.25">
      <c r="A1" s="207" t="s">
        <v>116</v>
      </c>
      <c r="B1" s="207"/>
      <c r="C1" s="207"/>
      <c r="D1" s="207"/>
      <c r="E1" s="207"/>
      <c r="F1" s="207"/>
      <c r="G1" s="207"/>
      <c r="H1" s="207"/>
    </row>
    <row r="2" spans="1:10" x14ac:dyDescent="0.25">
      <c r="A2" s="2"/>
      <c r="B2" s="2"/>
      <c r="C2" s="2"/>
      <c r="D2" s="2"/>
      <c r="E2" s="2"/>
      <c r="F2" s="2"/>
      <c r="G2" s="2"/>
      <c r="H2" s="2"/>
    </row>
    <row r="3" spans="1:10" x14ac:dyDescent="0.25">
      <c r="A3" s="207" t="s">
        <v>196</v>
      </c>
      <c r="B3" s="207"/>
      <c r="C3" s="207"/>
      <c r="D3" s="207"/>
      <c r="E3" s="207"/>
      <c r="F3" s="207"/>
      <c r="G3" s="207"/>
      <c r="H3" s="207"/>
    </row>
    <row r="4" spans="1:10" x14ac:dyDescent="0.25">
      <c r="A4" s="2"/>
      <c r="B4" s="2"/>
      <c r="C4" s="2"/>
      <c r="D4" s="2"/>
      <c r="E4" s="2"/>
      <c r="F4" s="2"/>
      <c r="G4" s="2"/>
      <c r="H4" s="2"/>
    </row>
    <row r="5" spans="1:10" ht="21" x14ac:dyDescent="0.35">
      <c r="A5" s="208" t="s">
        <v>117</v>
      </c>
      <c r="B5" s="208"/>
      <c r="C5" s="208"/>
      <c r="D5" s="208"/>
      <c r="E5" s="208"/>
      <c r="F5" s="208"/>
      <c r="G5" s="208"/>
      <c r="H5" s="208"/>
    </row>
    <row r="6" spans="1:10" x14ac:dyDescent="0.25">
      <c r="A6" s="207" t="s">
        <v>118</v>
      </c>
      <c r="B6" s="207"/>
      <c r="C6" s="207"/>
      <c r="D6" s="207"/>
      <c r="E6" s="207"/>
      <c r="F6" s="207"/>
      <c r="G6" s="207"/>
      <c r="H6" s="207"/>
    </row>
    <row r="7" spans="1:10" x14ac:dyDescent="0.25">
      <c r="F7" s="1"/>
      <c r="G7" s="1"/>
      <c r="H7" s="1"/>
    </row>
    <row r="8" spans="1:10" ht="27" customHeight="1" x14ac:dyDescent="0.25">
      <c r="A8" s="217" t="s">
        <v>119</v>
      </c>
      <c r="B8" s="218"/>
      <c r="C8" s="218"/>
      <c r="D8" s="218"/>
      <c r="E8" s="219"/>
      <c r="F8" s="31" t="s">
        <v>188</v>
      </c>
      <c r="G8" s="31" t="s">
        <v>194</v>
      </c>
      <c r="H8" s="48" t="s">
        <v>120</v>
      </c>
    </row>
    <row r="9" spans="1:10" x14ac:dyDescent="0.25">
      <c r="A9" s="107"/>
      <c r="B9" s="108"/>
      <c r="C9" s="108">
        <v>1</v>
      </c>
      <c r="D9" s="108"/>
      <c r="E9" s="108"/>
      <c r="F9" s="109">
        <v>2</v>
      </c>
      <c r="G9" s="110">
        <v>3</v>
      </c>
      <c r="H9" s="89"/>
    </row>
    <row r="10" spans="1:10" ht="22.5" customHeight="1" x14ac:dyDescent="0.25">
      <c r="A10" s="46" t="s">
        <v>121</v>
      </c>
      <c r="B10" s="75"/>
      <c r="C10" s="268" t="s">
        <v>122</v>
      </c>
      <c r="D10" s="268"/>
      <c r="E10" s="268"/>
      <c r="F10" s="67">
        <f t="shared" ref="F10:G12" si="0">F11</f>
        <v>2377526.58</v>
      </c>
      <c r="G10" s="67">
        <f t="shared" si="0"/>
        <v>1091142.3399999999</v>
      </c>
      <c r="H10" s="174">
        <f t="shared" ref="H10:H24" si="1">G10/F10*100</f>
        <v>45.894012255375074</v>
      </c>
    </row>
    <row r="11" spans="1:10" x14ac:dyDescent="0.25">
      <c r="A11" s="235" t="s">
        <v>123</v>
      </c>
      <c r="B11" s="237"/>
      <c r="C11" s="46" t="s">
        <v>124</v>
      </c>
      <c r="D11" s="23"/>
      <c r="E11" s="23"/>
      <c r="F11" s="24">
        <f t="shared" si="0"/>
        <v>2377526.58</v>
      </c>
      <c r="G11" s="24">
        <f t="shared" si="0"/>
        <v>1091142.3399999999</v>
      </c>
      <c r="H11" s="87">
        <f>G11/F11*100</f>
        <v>45.894012255375074</v>
      </c>
    </row>
    <row r="12" spans="1:10" ht="26.25" customHeight="1" x14ac:dyDescent="0.25">
      <c r="A12" s="261" t="s">
        <v>125</v>
      </c>
      <c r="B12" s="262"/>
      <c r="C12" s="263" t="s">
        <v>126</v>
      </c>
      <c r="D12" s="222"/>
      <c r="E12" s="222"/>
      <c r="F12" s="24">
        <f t="shared" si="0"/>
        <v>2377526.58</v>
      </c>
      <c r="G12" s="24">
        <f t="shared" si="0"/>
        <v>1091142.3399999999</v>
      </c>
      <c r="H12" s="87">
        <f t="shared" si="1"/>
        <v>45.894012255375074</v>
      </c>
    </row>
    <row r="13" spans="1:10" x14ac:dyDescent="0.25">
      <c r="A13" s="111" t="s">
        <v>127</v>
      </c>
      <c r="B13" s="112"/>
      <c r="C13" s="112"/>
      <c r="D13" s="112"/>
      <c r="E13" s="113"/>
      <c r="F13" s="114">
        <f>F19+F76+F92+F100+F125</f>
        <v>2377526.58</v>
      </c>
      <c r="G13" s="114">
        <f>G19+G76+G92+G100+G125</f>
        <v>1091142.3399999999</v>
      </c>
      <c r="H13" s="175">
        <f>G13/F13*100</f>
        <v>45.894012255375074</v>
      </c>
      <c r="J13" s="1"/>
    </row>
    <row r="14" spans="1:10" ht="18" customHeight="1" x14ac:dyDescent="0.25">
      <c r="A14" s="115">
        <v>1</v>
      </c>
      <c r="B14" s="249" t="s">
        <v>86</v>
      </c>
      <c r="C14" s="249"/>
      <c r="D14" s="249"/>
      <c r="E14" s="264"/>
      <c r="F14" s="116">
        <v>102648</v>
      </c>
      <c r="G14" s="106">
        <f>G77+G92+G125</f>
        <v>63603.799999999996</v>
      </c>
      <c r="H14" s="87">
        <f t="shared" ref="H14:H17" si="2">G14/F14*100</f>
        <v>61.963019250253296</v>
      </c>
    </row>
    <row r="15" spans="1:10" ht="18" customHeight="1" x14ac:dyDescent="0.25">
      <c r="A15" s="117">
        <v>3</v>
      </c>
      <c r="B15" s="269" t="s">
        <v>89</v>
      </c>
      <c r="C15" s="270"/>
      <c r="D15" s="270"/>
      <c r="E15" s="271"/>
      <c r="F15" s="118">
        <v>100</v>
      </c>
      <c r="G15" s="24">
        <f>G20</f>
        <v>0.81</v>
      </c>
      <c r="H15" s="87">
        <f t="shared" si="2"/>
        <v>0.81000000000000016</v>
      </c>
    </row>
    <row r="16" spans="1:10" ht="18" customHeight="1" x14ac:dyDescent="0.25">
      <c r="A16" s="117">
        <v>4</v>
      </c>
      <c r="B16" s="269" t="s">
        <v>93</v>
      </c>
      <c r="C16" s="270"/>
      <c r="D16" s="270"/>
      <c r="E16" s="271"/>
      <c r="F16" s="118">
        <v>2079554.19</v>
      </c>
      <c r="G16" s="24">
        <f>G23+G84</f>
        <v>953833.09999999986</v>
      </c>
      <c r="H16" s="87">
        <f t="shared" si="2"/>
        <v>45.867191371435233</v>
      </c>
    </row>
    <row r="17" spans="1:10" ht="18" customHeight="1" x14ac:dyDescent="0.25">
      <c r="A17" s="117">
        <v>5</v>
      </c>
      <c r="B17" s="269" t="s">
        <v>99</v>
      </c>
      <c r="C17" s="270"/>
      <c r="D17" s="270"/>
      <c r="E17" s="271"/>
      <c r="F17" s="119">
        <v>195224.39</v>
      </c>
      <c r="G17" s="24">
        <f>G66+G101+G113</f>
        <v>73704.62999999999</v>
      </c>
      <c r="H17" s="87">
        <f t="shared" si="2"/>
        <v>37.753802176049817</v>
      </c>
      <c r="J17" s="1"/>
    </row>
    <row r="18" spans="1:10" ht="20.25" customHeight="1" x14ac:dyDescent="0.25">
      <c r="A18" s="265" t="s">
        <v>128</v>
      </c>
      <c r="B18" s="266"/>
      <c r="C18" s="267" t="s">
        <v>129</v>
      </c>
      <c r="D18" s="267"/>
      <c r="E18" s="120"/>
      <c r="F18" s="121">
        <f>F19+F76+F92+F100+F125</f>
        <v>2377526.58</v>
      </c>
      <c r="G18" s="121">
        <f>G19+G76+G92+G100+G125</f>
        <v>1091142.3399999999</v>
      </c>
      <c r="H18" s="176">
        <f t="shared" si="1"/>
        <v>45.894012255375074</v>
      </c>
    </row>
    <row r="19" spans="1:10" ht="19.5" customHeight="1" x14ac:dyDescent="0.25">
      <c r="A19" s="276" t="s">
        <v>130</v>
      </c>
      <c r="B19" s="277"/>
      <c r="C19" s="276" t="s">
        <v>131</v>
      </c>
      <c r="D19" s="278"/>
      <c r="E19" s="277"/>
      <c r="F19" s="122">
        <f>F20+F23+F66</f>
        <v>2146654.19</v>
      </c>
      <c r="G19" s="122">
        <f>G20+G23+G66</f>
        <v>997279.33</v>
      </c>
      <c r="H19" s="177">
        <f t="shared" si="1"/>
        <v>46.457381661458939</v>
      </c>
    </row>
    <row r="20" spans="1:10" x14ac:dyDescent="0.25">
      <c r="A20" s="272" t="s">
        <v>132</v>
      </c>
      <c r="B20" s="273"/>
      <c r="C20" s="272" t="s">
        <v>133</v>
      </c>
      <c r="D20" s="279"/>
      <c r="E20" s="273"/>
      <c r="F20" s="126">
        <f>F21</f>
        <v>100</v>
      </c>
      <c r="G20" s="126">
        <f>G21</f>
        <v>0.81</v>
      </c>
      <c r="H20" s="178">
        <f t="shared" si="1"/>
        <v>0.81000000000000016</v>
      </c>
    </row>
    <row r="21" spans="1:10" x14ac:dyDescent="0.25">
      <c r="A21" s="238">
        <v>34</v>
      </c>
      <c r="B21" s="228"/>
      <c r="C21" s="72" t="s">
        <v>71</v>
      </c>
      <c r="D21" s="72"/>
      <c r="E21" s="72"/>
      <c r="F21" s="73">
        <v>100</v>
      </c>
      <c r="G21" s="73">
        <f>G22</f>
        <v>0.81</v>
      </c>
      <c r="H21" s="179">
        <f t="shared" si="1"/>
        <v>0.81000000000000016</v>
      </c>
    </row>
    <row r="22" spans="1:10" x14ac:dyDescent="0.25">
      <c r="A22" s="235">
        <v>3431</v>
      </c>
      <c r="B22" s="237"/>
      <c r="C22" s="23" t="s">
        <v>73</v>
      </c>
      <c r="D22" s="23"/>
      <c r="E22" s="23"/>
      <c r="F22" s="24"/>
      <c r="G22" s="26">
        <v>0.81</v>
      </c>
      <c r="H22" s="87"/>
    </row>
    <row r="23" spans="1:10" ht="20.25" customHeight="1" x14ac:dyDescent="0.25">
      <c r="A23" s="272" t="s">
        <v>134</v>
      </c>
      <c r="B23" s="273"/>
      <c r="C23" s="274" t="s">
        <v>135</v>
      </c>
      <c r="D23" s="274"/>
      <c r="E23" s="274"/>
      <c r="F23" s="128">
        <f>F24+F29+F52+F55</f>
        <v>2056554.19</v>
      </c>
      <c r="G23" s="128">
        <f>G24+G29+G52+G55</f>
        <v>952278.5199999999</v>
      </c>
      <c r="H23" s="180">
        <f t="shared" si="1"/>
        <v>46.304567350107121</v>
      </c>
    </row>
    <row r="24" spans="1:10" x14ac:dyDescent="0.25">
      <c r="A24" s="42">
        <v>31</v>
      </c>
      <c r="B24" s="75"/>
      <c r="C24" s="42" t="s">
        <v>37</v>
      </c>
      <c r="D24" s="51"/>
      <c r="E24" s="51"/>
      <c r="F24" s="45">
        <v>1753240</v>
      </c>
      <c r="G24" s="45">
        <f>SUM(G25:G28)</f>
        <v>879674.65999999992</v>
      </c>
      <c r="H24" s="179">
        <f t="shared" si="1"/>
        <v>50.174229426661491</v>
      </c>
    </row>
    <row r="25" spans="1:10" x14ac:dyDescent="0.25">
      <c r="A25" s="235">
        <v>3111</v>
      </c>
      <c r="B25" s="237"/>
      <c r="C25" s="46" t="s">
        <v>39</v>
      </c>
      <c r="D25" s="23"/>
      <c r="E25" s="75"/>
      <c r="F25" s="67"/>
      <c r="G25" s="68">
        <v>738321.22</v>
      </c>
      <c r="H25" s="179"/>
    </row>
    <row r="26" spans="1:10" x14ac:dyDescent="0.25">
      <c r="A26" s="210">
        <v>3121</v>
      </c>
      <c r="B26" s="275"/>
      <c r="C26" s="27" t="s">
        <v>40</v>
      </c>
      <c r="D26" s="27"/>
      <c r="E26" s="27"/>
      <c r="F26" s="24"/>
      <c r="G26" s="81">
        <v>27783.29</v>
      </c>
      <c r="H26" s="153"/>
    </row>
    <row r="27" spans="1:10" x14ac:dyDescent="0.25">
      <c r="A27" s="235">
        <v>3132</v>
      </c>
      <c r="B27" s="237"/>
      <c r="C27" s="222" t="s">
        <v>42</v>
      </c>
      <c r="D27" s="222"/>
      <c r="E27" s="222"/>
      <c r="F27" s="24"/>
      <c r="G27" s="26">
        <v>113553.19</v>
      </c>
      <c r="H27" s="87"/>
    </row>
    <row r="28" spans="1:10" ht="18.75" customHeight="1" x14ac:dyDescent="0.25">
      <c r="A28" s="235">
        <v>3133</v>
      </c>
      <c r="B28" s="237"/>
      <c r="C28" s="280" t="s">
        <v>136</v>
      </c>
      <c r="D28" s="224"/>
      <c r="E28" s="281"/>
      <c r="F28" s="24"/>
      <c r="G28" s="26">
        <v>16.96</v>
      </c>
      <c r="H28" s="87"/>
    </row>
    <row r="29" spans="1:10" x14ac:dyDescent="0.25">
      <c r="A29" s="42">
        <v>32</v>
      </c>
      <c r="B29" s="75"/>
      <c r="C29" s="238" t="s">
        <v>137</v>
      </c>
      <c r="D29" s="227"/>
      <c r="E29" s="228"/>
      <c r="F29" s="54">
        <v>182200</v>
      </c>
      <c r="G29" s="45">
        <f>SUM(G30:G51)</f>
        <v>71570.960000000006</v>
      </c>
      <c r="H29" s="87">
        <f t="shared" ref="H29:H52" si="3">G29/F29*100</f>
        <v>39.281536772777173</v>
      </c>
    </row>
    <row r="30" spans="1:10" x14ac:dyDescent="0.25">
      <c r="A30" s="235">
        <v>3211</v>
      </c>
      <c r="B30" s="237"/>
      <c r="C30" s="235" t="s">
        <v>46</v>
      </c>
      <c r="D30" s="236"/>
      <c r="E30" s="237"/>
      <c r="F30" s="24"/>
      <c r="G30" s="26">
        <v>2326.15</v>
      </c>
      <c r="H30" s="87"/>
    </row>
    <row r="31" spans="1:10" x14ac:dyDescent="0.25">
      <c r="A31" s="235">
        <v>3212</v>
      </c>
      <c r="B31" s="237"/>
      <c r="C31" s="23" t="s">
        <v>47</v>
      </c>
      <c r="D31" s="23"/>
      <c r="E31" s="23"/>
      <c r="F31" s="24"/>
      <c r="G31" s="26">
        <v>13491.35</v>
      </c>
      <c r="H31" s="87"/>
    </row>
    <row r="32" spans="1:10" x14ac:dyDescent="0.25">
      <c r="A32" s="235">
        <v>3213</v>
      </c>
      <c r="B32" s="237"/>
      <c r="C32" s="23" t="s">
        <v>48</v>
      </c>
      <c r="D32" s="23"/>
      <c r="E32" s="23"/>
      <c r="F32" s="24"/>
      <c r="G32" s="26">
        <v>4161.3599999999997</v>
      </c>
      <c r="H32" s="87"/>
    </row>
    <row r="33" spans="1:8" x14ac:dyDescent="0.25">
      <c r="A33" s="235">
        <v>3221</v>
      </c>
      <c r="B33" s="237"/>
      <c r="C33" s="235" t="s">
        <v>50</v>
      </c>
      <c r="D33" s="236"/>
      <c r="E33" s="237"/>
      <c r="F33" s="24"/>
      <c r="G33" s="26">
        <v>8435.74</v>
      </c>
      <c r="H33" s="87"/>
    </row>
    <row r="34" spans="1:8" x14ac:dyDescent="0.25">
      <c r="A34" s="235">
        <v>3222</v>
      </c>
      <c r="B34" s="237"/>
      <c r="C34" s="27" t="s">
        <v>51</v>
      </c>
      <c r="D34" s="27"/>
      <c r="E34" s="27"/>
      <c r="F34" s="67"/>
      <c r="G34" s="68">
        <v>1670.25</v>
      </c>
      <c r="H34" s="87"/>
    </row>
    <row r="35" spans="1:8" x14ac:dyDescent="0.25">
      <c r="A35" s="235">
        <v>3223</v>
      </c>
      <c r="B35" s="237"/>
      <c r="C35" s="235" t="s">
        <v>52</v>
      </c>
      <c r="D35" s="236"/>
      <c r="E35" s="237"/>
      <c r="F35" s="24"/>
      <c r="G35" s="26">
        <v>4181.79</v>
      </c>
      <c r="H35" s="87"/>
    </row>
    <row r="36" spans="1:8" x14ac:dyDescent="0.25">
      <c r="A36" s="235">
        <v>3224</v>
      </c>
      <c r="B36" s="237"/>
      <c r="C36" s="223" t="s">
        <v>53</v>
      </c>
      <c r="D36" s="223"/>
      <c r="E36" s="223"/>
      <c r="F36" s="24"/>
      <c r="G36" s="26">
        <v>1573.63</v>
      </c>
      <c r="H36" s="87"/>
    </row>
    <row r="37" spans="1:8" x14ac:dyDescent="0.25">
      <c r="A37" s="235">
        <v>3225</v>
      </c>
      <c r="B37" s="237"/>
      <c r="C37" s="23" t="s">
        <v>54</v>
      </c>
      <c r="D37" s="23"/>
      <c r="E37" s="23"/>
      <c r="F37" s="24"/>
      <c r="G37" s="26">
        <v>46.8</v>
      </c>
      <c r="H37" s="87"/>
    </row>
    <row r="38" spans="1:8" x14ac:dyDescent="0.25">
      <c r="A38" s="235">
        <v>3227</v>
      </c>
      <c r="B38" s="237"/>
      <c r="C38" s="27" t="s">
        <v>138</v>
      </c>
      <c r="D38" s="27"/>
      <c r="E38" s="27"/>
      <c r="F38" s="67"/>
      <c r="G38" s="24"/>
      <c r="H38" s="87"/>
    </row>
    <row r="39" spans="1:8" x14ac:dyDescent="0.25">
      <c r="A39" s="235">
        <v>3231</v>
      </c>
      <c r="B39" s="237"/>
      <c r="C39" s="235" t="s">
        <v>57</v>
      </c>
      <c r="D39" s="236"/>
      <c r="E39" s="237"/>
      <c r="F39" s="24"/>
      <c r="G39" s="68">
        <v>2208.4</v>
      </c>
      <c r="H39" s="87"/>
    </row>
    <row r="40" spans="1:8" x14ac:dyDescent="0.25">
      <c r="A40" s="235">
        <v>3232</v>
      </c>
      <c r="B40" s="237"/>
      <c r="C40" s="223" t="s">
        <v>58</v>
      </c>
      <c r="D40" s="223"/>
      <c r="E40" s="223"/>
      <c r="F40" s="24"/>
      <c r="G40" s="26">
        <v>2692.48</v>
      </c>
      <c r="H40" s="87"/>
    </row>
    <row r="41" spans="1:8" x14ac:dyDescent="0.25">
      <c r="A41" s="235">
        <v>3234</v>
      </c>
      <c r="B41" s="237"/>
      <c r="C41" s="235" t="s">
        <v>139</v>
      </c>
      <c r="D41" s="236"/>
      <c r="E41" s="237"/>
      <c r="F41" s="67"/>
      <c r="G41" s="68">
        <v>3517.98</v>
      </c>
      <c r="H41" s="87"/>
    </row>
    <row r="42" spans="1:8" x14ac:dyDescent="0.25">
      <c r="A42" s="235">
        <v>3237</v>
      </c>
      <c r="B42" s="237"/>
      <c r="C42" s="235" t="s">
        <v>60</v>
      </c>
      <c r="D42" s="236"/>
      <c r="E42" s="237"/>
      <c r="F42" s="24"/>
      <c r="G42" s="26">
        <v>7333.11</v>
      </c>
      <c r="H42" s="87"/>
    </row>
    <row r="43" spans="1:8" x14ac:dyDescent="0.25">
      <c r="A43" s="235">
        <v>3238</v>
      </c>
      <c r="B43" s="237"/>
      <c r="C43" s="23" t="s">
        <v>61</v>
      </c>
      <c r="D43" s="23"/>
      <c r="E43" s="23"/>
      <c r="F43" s="24"/>
      <c r="G43" s="26">
        <v>8796.65</v>
      </c>
      <c r="H43" s="87"/>
    </row>
    <row r="44" spans="1:8" x14ac:dyDescent="0.25">
      <c r="A44" s="235">
        <v>3239</v>
      </c>
      <c r="B44" s="237"/>
      <c r="C44" s="223" t="s">
        <v>140</v>
      </c>
      <c r="D44" s="223"/>
      <c r="E44" s="223"/>
      <c r="F44" s="49"/>
      <c r="G44" s="26">
        <v>2020.6</v>
      </c>
      <c r="H44" s="87"/>
    </row>
    <row r="45" spans="1:8" x14ac:dyDescent="0.25">
      <c r="A45" s="235">
        <v>3291</v>
      </c>
      <c r="B45" s="237"/>
      <c r="C45" s="223" t="s">
        <v>64</v>
      </c>
      <c r="D45" s="223"/>
      <c r="E45" s="223"/>
      <c r="F45" s="24"/>
      <c r="G45" s="26">
        <v>4305.83</v>
      </c>
      <c r="H45" s="87"/>
    </row>
    <row r="46" spans="1:8" x14ac:dyDescent="0.25">
      <c r="A46" s="235">
        <v>3292</v>
      </c>
      <c r="B46" s="237"/>
      <c r="C46" s="235" t="s">
        <v>197</v>
      </c>
      <c r="D46" s="236"/>
      <c r="E46" s="237"/>
      <c r="F46" s="24"/>
      <c r="G46" s="26">
        <v>1585.21</v>
      </c>
      <c r="H46" s="87"/>
    </row>
    <row r="47" spans="1:8" x14ac:dyDescent="0.25">
      <c r="A47" s="235">
        <v>3293</v>
      </c>
      <c r="B47" s="237"/>
      <c r="C47" s="23" t="s">
        <v>66</v>
      </c>
      <c r="D47" s="23"/>
      <c r="E47" s="23"/>
      <c r="F47" s="24"/>
      <c r="G47" s="26"/>
      <c r="H47" s="87"/>
    </row>
    <row r="48" spans="1:8" x14ac:dyDescent="0.25">
      <c r="A48" s="235">
        <v>3294</v>
      </c>
      <c r="B48" s="237"/>
      <c r="C48" s="23" t="s">
        <v>67</v>
      </c>
      <c r="D48" s="23"/>
      <c r="E48" s="23"/>
      <c r="F48" s="24"/>
      <c r="G48" s="26">
        <v>862.18</v>
      </c>
      <c r="H48" s="87"/>
    </row>
    <row r="49" spans="1:8" x14ac:dyDescent="0.25">
      <c r="A49" s="235">
        <v>3295</v>
      </c>
      <c r="B49" s="237"/>
      <c r="C49" s="23" t="s">
        <v>68</v>
      </c>
      <c r="D49" s="23"/>
      <c r="E49" s="23"/>
      <c r="F49" s="24"/>
      <c r="G49" s="26">
        <v>774.66</v>
      </c>
      <c r="H49" s="87"/>
    </row>
    <row r="50" spans="1:8" x14ac:dyDescent="0.25">
      <c r="A50" s="235">
        <v>3296</v>
      </c>
      <c r="B50" s="237"/>
      <c r="C50" s="235" t="s">
        <v>69</v>
      </c>
      <c r="D50" s="236"/>
      <c r="E50" s="237"/>
      <c r="F50" s="24"/>
      <c r="G50" s="26">
        <v>1326.64</v>
      </c>
      <c r="H50" s="87"/>
    </row>
    <row r="51" spans="1:8" x14ac:dyDescent="0.25">
      <c r="A51" s="235">
        <v>3299</v>
      </c>
      <c r="B51" s="237"/>
      <c r="C51" s="236" t="s">
        <v>141</v>
      </c>
      <c r="D51" s="236"/>
      <c r="E51" s="236"/>
      <c r="F51" s="24"/>
      <c r="G51" s="26">
        <v>260.14999999999998</v>
      </c>
      <c r="H51" s="87"/>
    </row>
    <row r="52" spans="1:8" x14ac:dyDescent="0.25">
      <c r="A52" s="42">
        <v>34</v>
      </c>
      <c r="B52" s="75"/>
      <c r="C52" s="72" t="s">
        <v>71</v>
      </c>
      <c r="D52" s="23"/>
      <c r="E52" s="23"/>
      <c r="F52" s="45">
        <v>2660</v>
      </c>
      <c r="G52" s="45">
        <f>SUM(G53:G54)</f>
        <v>1032.9000000000001</v>
      </c>
      <c r="H52" s="87">
        <f t="shared" si="3"/>
        <v>38.830827067669176</v>
      </c>
    </row>
    <row r="53" spans="1:8" x14ac:dyDescent="0.25">
      <c r="A53" s="235">
        <v>3431</v>
      </c>
      <c r="B53" s="237"/>
      <c r="C53" s="23" t="s">
        <v>73</v>
      </c>
      <c r="D53" s="23"/>
      <c r="E53" s="23"/>
      <c r="F53" s="24"/>
      <c r="G53" s="26">
        <v>545.12</v>
      </c>
      <c r="H53" s="87"/>
    </row>
    <row r="54" spans="1:8" x14ac:dyDescent="0.25">
      <c r="A54" s="235">
        <v>3433</v>
      </c>
      <c r="B54" s="237"/>
      <c r="C54" s="27" t="s">
        <v>74</v>
      </c>
      <c r="D54" s="27"/>
      <c r="E54" s="27"/>
      <c r="F54" s="67"/>
      <c r="G54" s="68">
        <v>487.78</v>
      </c>
      <c r="H54" s="87"/>
    </row>
    <row r="55" spans="1:8" ht="20.25" customHeight="1" x14ac:dyDescent="0.25">
      <c r="A55" s="285">
        <v>92</v>
      </c>
      <c r="B55" s="286"/>
      <c r="C55" s="287" t="s">
        <v>142</v>
      </c>
      <c r="D55" s="288"/>
      <c r="E55" s="289"/>
      <c r="F55" s="129">
        <f>F56+F60+F64</f>
        <v>118454.19</v>
      </c>
      <c r="G55" s="129">
        <f>G56+G60+G64</f>
        <v>0</v>
      </c>
      <c r="H55" s="181">
        <f>G55/F55</f>
        <v>0</v>
      </c>
    </row>
    <row r="56" spans="1:8" x14ac:dyDescent="0.25">
      <c r="A56" s="42">
        <v>31</v>
      </c>
      <c r="B56" s="75"/>
      <c r="C56" s="42" t="s">
        <v>37</v>
      </c>
      <c r="D56" s="130"/>
      <c r="E56" s="131"/>
      <c r="F56" s="45">
        <v>103200</v>
      </c>
      <c r="G56" s="45">
        <f>SUM(G57:G59)</f>
        <v>0</v>
      </c>
      <c r="H56" s="308">
        <f t="shared" ref="H56:H57" si="4">G56/F56</f>
        <v>0</v>
      </c>
    </row>
    <row r="57" spans="1:8" x14ac:dyDescent="0.25">
      <c r="A57" s="46"/>
      <c r="B57" s="75">
        <v>3111</v>
      </c>
      <c r="C57" s="282" t="s">
        <v>143</v>
      </c>
      <c r="D57" s="283"/>
      <c r="E57" s="284"/>
      <c r="F57" s="24"/>
      <c r="G57" s="24"/>
      <c r="H57" s="306"/>
    </row>
    <row r="58" spans="1:8" x14ac:dyDescent="0.25">
      <c r="A58" s="46"/>
      <c r="B58" s="75">
        <v>3132</v>
      </c>
      <c r="C58" s="222" t="s">
        <v>42</v>
      </c>
      <c r="D58" s="222"/>
      <c r="E58" s="222"/>
      <c r="F58" s="24"/>
      <c r="G58" s="24"/>
      <c r="H58" s="87"/>
    </row>
    <row r="59" spans="1:8" x14ac:dyDescent="0.25">
      <c r="A59" s="46"/>
      <c r="B59" s="75">
        <v>3133</v>
      </c>
      <c r="C59" s="280" t="s">
        <v>136</v>
      </c>
      <c r="D59" s="224"/>
      <c r="E59" s="281"/>
      <c r="F59" s="24"/>
      <c r="G59" s="24"/>
      <c r="H59" s="87"/>
    </row>
    <row r="60" spans="1:8" x14ac:dyDescent="0.25">
      <c r="A60" s="42">
        <v>32</v>
      </c>
      <c r="B60" s="75"/>
      <c r="C60" s="238" t="s">
        <v>137</v>
      </c>
      <c r="D60" s="227"/>
      <c r="E60" s="228"/>
      <c r="F60" s="45">
        <v>15254.19</v>
      </c>
      <c r="G60" s="45">
        <f>SUM(G61:G63)</f>
        <v>0</v>
      </c>
      <c r="H60" s="87"/>
    </row>
    <row r="61" spans="1:8" x14ac:dyDescent="0.25">
      <c r="A61" s="46"/>
      <c r="B61" s="75">
        <v>3237</v>
      </c>
      <c r="C61" s="282" t="s">
        <v>60</v>
      </c>
      <c r="D61" s="283"/>
      <c r="E61" s="284"/>
      <c r="F61" s="24"/>
      <c r="G61" s="24"/>
      <c r="H61" s="87"/>
    </row>
    <row r="62" spans="1:8" x14ac:dyDescent="0.25">
      <c r="A62" s="46"/>
      <c r="B62" s="75">
        <v>3295</v>
      </c>
      <c r="C62" s="282" t="s">
        <v>144</v>
      </c>
      <c r="D62" s="283"/>
      <c r="E62" s="284"/>
      <c r="F62" s="24"/>
      <c r="G62" s="24"/>
      <c r="H62" s="87"/>
    </row>
    <row r="63" spans="1:8" x14ac:dyDescent="0.25">
      <c r="A63" s="46"/>
      <c r="B63" s="75">
        <v>3296</v>
      </c>
      <c r="C63" s="282" t="s">
        <v>69</v>
      </c>
      <c r="D63" s="283"/>
      <c r="E63" s="284"/>
      <c r="F63" s="24"/>
      <c r="G63" s="24"/>
      <c r="H63" s="87"/>
    </row>
    <row r="64" spans="1:8" x14ac:dyDescent="0.25">
      <c r="A64" s="42">
        <v>34</v>
      </c>
      <c r="B64" s="75"/>
      <c r="C64" s="72" t="s">
        <v>71</v>
      </c>
      <c r="D64" s="130"/>
      <c r="E64" s="131"/>
      <c r="F64" s="45">
        <f>F65</f>
        <v>0</v>
      </c>
      <c r="G64" s="45">
        <f>G65</f>
        <v>0</v>
      </c>
      <c r="H64" s="87"/>
    </row>
    <row r="65" spans="1:8" x14ac:dyDescent="0.25">
      <c r="A65" s="46"/>
      <c r="B65" s="75">
        <v>3433</v>
      </c>
      <c r="C65" s="282" t="s">
        <v>145</v>
      </c>
      <c r="D65" s="283"/>
      <c r="E65" s="284"/>
      <c r="F65" s="24"/>
      <c r="G65" s="24"/>
      <c r="H65" s="87"/>
    </row>
    <row r="66" spans="1:8" x14ac:dyDescent="0.25">
      <c r="A66" s="272" t="s">
        <v>146</v>
      </c>
      <c r="B66" s="273"/>
      <c r="C66" s="272" t="s">
        <v>147</v>
      </c>
      <c r="D66" s="279"/>
      <c r="E66" s="273"/>
      <c r="F66" s="126">
        <f>F67+F71</f>
        <v>90000</v>
      </c>
      <c r="G66" s="126">
        <f>G67+G71</f>
        <v>45000</v>
      </c>
      <c r="H66" s="180">
        <f>G66/F66*100</f>
        <v>50</v>
      </c>
    </row>
    <row r="67" spans="1:8" x14ac:dyDescent="0.25">
      <c r="A67" s="42">
        <v>31</v>
      </c>
      <c r="B67" s="75"/>
      <c r="C67" s="42" t="s">
        <v>37</v>
      </c>
      <c r="D67" s="51"/>
      <c r="E67" s="27"/>
      <c r="F67" s="45">
        <v>88834.25</v>
      </c>
      <c r="G67" s="45">
        <f>SUM(G68:G70)</f>
        <v>44491.62</v>
      </c>
      <c r="H67" s="172">
        <f t="shared" ref="H67:H71" si="5">G67/F67*100</f>
        <v>50.083858421723605</v>
      </c>
    </row>
    <row r="68" spans="1:8" x14ac:dyDescent="0.25">
      <c r="A68" s="235">
        <v>3111</v>
      </c>
      <c r="B68" s="237"/>
      <c r="C68" s="46" t="s">
        <v>39</v>
      </c>
      <c r="D68" s="23"/>
      <c r="E68" s="75"/>
      <c r="F68" s="24"/>
      <c r="G68" s="69">
        <v>37160.19</v>
      </c>
      <c r="H68" s="179"/>
    </row>
    <row r="69" spans="1:8" x14ac:dyDescent="0.25">
      <c r="A69" s="235">
        <v>3121</v>
      </c>
      <c r="B69" s="237"/>
      <c r="C69" s="27" t="s">
        <v>40</v>
      </c>
      <c r="D69" s="27"/>
      <c r="E69" s="27"/>
      <c r="F69" s="67"/>
      <c r="G69" s="67">
        <v>1200</v>
      </c>
      <c r="H69" s="174"/>
    </row>
    <row r="70" spans="1:8" x14ac:dyDescent="0.25">
      <c r="A70" s="235">
        <v>3132</v>
      </c>
      <c r="B70" s="237"/>
      <c r="C70" s="236" t="s">
        <v>187</v>
      </c>
      <c r="D70" s="236"/>
      <c r="E70" s="236"/>
      <c r="F70" s="24"/>
      <c r="G70" s="24">
        <v>6131.43</v>
      </c>
      <c r="H70" s="87"/>
    </row>
    <row r="71" spans="1:8" x14ac:dyDescent="0.25">
      <c r="A71" s="42">
        <v>32</v>
      </c>
      <c r="B71" s="75"/>
      <c r="C71" s="238" t="s">
        <v>137</v>
      </c>
      <c r="D71" s="227"/>
      <c r="E71" s="228"/>
      <c r="F71" s="44">
        <v>1165.75</v>
      </c>
      <c r="G71" s="307">
        <f>SUM(G72:G75)</f>
        <v>508.38</v>
      </c>
      <c r="H71" s="172">
        <f t="shared" si="5"/>
        <v>43.609693330473945</v>
      </c>
    </row>
    <row r="72" spans="1:8" x14ac:dyDescent="0.25">
      <c r="A72" s="235">
        <v>3212</v>
      </c>
      <c r="B72" s="237"/>
      <c r="C72" s="46" t="s">
        <v>47</v>
      </c>
      <c r="D72" s="23"/>
      <c r="E72" s="75"/>
      <c r="F72" s="127"/>
      <c r="G72" s="132">
        <v>508.38</v>
      </c>
      <c r="H72" s="87"/>
    </row>
    <row r="73" spans="1:8" x14ac:dyDescent="0.25">
      <c r="A73" s="235">
        <v>3221</v>
      </c>
      <c r="B73" s="237"/>
      <c r="C73" s="235" t="s">
        <v>50</v>
      </c>
      <c r="D73" s="236"/>
      <c r="E73" s="237"/>
      <c r="F73" s="127"/>
      <c r="G73" s="132"/>
      <c r="H73" s="174"/>
    </row>
    <row r="74" spans="1:8" x14ac:dyDescent="0.25">
      <c r="A74" s="235">
        <v>3231</v>
      </c>
      <c r="B74" s="237"/>
      <c r="C74" s="235" t="s">
        <v>57</v>
      </c>
      <c r="D74" s="236"/>
      <c r="E74" s="237"/>
      <c r="F74" s="24"/>
      <c r="G74" s="24"/>
      <c r="H74" s="172"/>
    </row>
    <row r="75" spans="1:8" x14ac:dyDescent="0.25">
      <c r="A75" s="235">
        <v>3234</v>
      </c>
      <c r="B75" s="237"/>
      <c r="C75" s="235" t="s">
        <v>139</v>
      </c>
      <c r="D75" s="236"/>
      <c r="E75" s="237"/>
      <c r="F75" s="24"/>
      <c r="G75" s="24"/>
      <c r="H75" s="133"/>
    </row>
    <row r="76" spans="1:8" ht="24" customHeight="1" x14ac:dyDescent="0.25">
      <c r="A76" s="276" t="s">
        <v>148</v>
      </c>
      <c r="B76" s="277"/>
      <c r="C76" s="278" t="s">
        <v>149</v>
      </c>
      <c r="D76" s="278"/>
      <c r="E76" s="278"/>
      <c r="F76" s="122">
        <f>F77+F84+F91</f>
        <v>57508</v>
      </c>
      <c r="G76" s="122">
        <f>G77+G84+G91</f>
        <v>33138.42</v>
      </c>
      <c r="H76" s="177">
        <f>G76/F76*100</f>
        <v>57.624017527996095</v>
      </c>
    </row>
    <row r="77" spans="1:8" x14ac:dyDescent="0.25">
      <c r="A77" s="272" t="s">
        <v>150</v>
      </c>
      <c r="B77" s="273"/>
      <c r="C77" s="290" t="s">
        <v>151</v>
      </c>
      <c r="D77" s="291"/>
      <c r="E77" s="292"/>
      <c r="F77" s="126">
        <f>F78+F80</f>
        <v>34508</v>
      </c>
      <c r="G77" s="126">
        <f>G78+G80</f>
        <v>31583.84</v>
      </c>
      <c r="H77" s="180">
        <f t="shared" ref="H77:H87" si="6">G77/F77*100</f>
        <v>91.526138866349839</v>
      </c>
    </row>
    <row r="78" spans="1:8" x14ac:dyDescent="0.25">
      <c r="A78" s="42">
        <v>32</v>
      </c>
      <c r="B78" s="53"/>
      <c r="C78" s="238" t="s">
        <v>137</v>
      </c>
      <c r="D78" s="227"/>
      <c r="E78" s="228"/>
      <c r="F78" s="73">
        <v>1328</v>
      </c>
      <c r="G78" s="73">
        <f>G79</f>
        <v>0</v>
      </c>
      <c r="H78" s="172">
        <f t="shared" si="6"/>
        <v>0</v>
      </c>
    </row>
    <row r="79" spans="1:8" x14ac:dyDescent="0.25">
      <c r="A79" s="235">
        <v>3238</v>
      </c>
      <c r="B79" s="237"/>
      <c r="C79" s="23" t="s">
        <v>152</v>
      </c>
      <c r="D79" s="23"/>
      <c r="E79" s="23"/>
      <c r="F79" s="24"/>
      <c r="G79" s="26"/>
      <c r="H79" s="87"/>
    </row>
    <row r="80" spans="1:8" x14ac:dyDescent="0.25">
      <c r="A80" s="42">
        <v>42</v>
      </c>
      <c r="B80" s="53"/>
      <c r="C80" s="238" t="s">
        <v>76</v>
      </c>
      <c r="D80" s="227"/>
      <c r="E80" s="228"/>
      <c r="F80" s="45">
        <v>33180</v>
      </c>
      <c r="G80" s="45">
        <f>SUM(G81:G83)</f>
        <v>31583.84</v>
      </c>
      <c r="H80" s="172">
        <f t="shared" si="6"/>
        <v>95.189391199517786</v>
      </c>
    </row>
    <row r="81" spans="1:8" x14ac:dyDescent="0.25">
      <c r="A81" s="42"/>
      <c r="B81" s="56">
        <v>4221</v>
      </c>
      <c r="C81" s="293" t="s">
        <v>156</v>
      </c>
      <c r="D81" s="229"/>
      <c r="E81" s="230"/>
      <c r="F81" s="45"/>
      <c r="G81" s="200">
        <v>4300</v>
      </c>
      <c r="H81" s="172"/>
    </row>
    <row r="82" spans="1:8" x14ac:dyDescent="0.25">
      <c r="A82" s="42"/>
      <c r="B82" s="56">
        <v>4223</v>
      </c>
      <c r="C82" s="293" t="s">
        <v>157</v>
      </c>
      <c r="D82" s="229"/>
      <c r="E82" s="230"/>
      <c r="F82" s="45"/>
      <c r="G82" s="200">
        <v>5618.84</v>
      </c>
      <c r="H82" s="172"/>
    </row>
    <row r="83" spans="1:8" x14ac:dyDescent="0.25">
      <c r="A83" s="235">
        <v>4224</v>
      </c>
      <c r="B83" s="237"/>
      <c r="C83" s="235" t="s">
        <v>80</v>
      </c>
      <c r="D83" s="236"/>
      <c r="E83" s="237"/>
      <c r="F83" s="24"/>
      <c r="G83" s="26">
        <v>21665</v>
      </c>
      <c r="H83" s="87"/>
    </row>
    <row r="84" spans="1:8" x14ac:dyDescent="0.25">
      <c r="A84" s="272" t="s">
        <v>153</v>
      </c>
      <c r="B84" s="273"/>
      <c r="C84" s="291" t="s">
        <v>97</v>
      </c>
      <c r="D84" s="291"/>
      <c r="E84" s="291"/>
      <c r="F84" s="126">
        <f>F85+F87</f>
        <v>23000</v>
      </c>
      <c r="G84" s="126">
        <f>G85+G87</f>
        <v>1554.58</v>
      </c>
      <c r="H84" s="180">
        <f t="shared" si="6"/>
        <v>6.7590434782608693</v>
      </c>
    </row>
    <row r="85" spans="1:8" x14ac:dyDescent="0.25">
      <c r="A85" s="42">
        <v>32</v>
      </c>
      <c r="B85" s="53"/>
      <c r="C85" s="238" t="s">
        <v>137</v>
      </c>
      <c r="D85" s="227"/>
      <c r="E85" s="228"/>
      <c r="F85" s="73">
        <v>8000</v>
      </c>
      <c r="G85" s="73">
        <f>G86</f>
        <v>0</v>
      </c>
      <c r="H85" s="172">
        <f t="shared" si="6"/>
        <v>0</v>
      </c>
    </row>
    <row r="86" spans="1:8" x14ac:dyDescent="0.25">
      <c r="A86" s="235">
        <v>3232</v>
      </c>
      <c r="B86" s="237"/>
      <c r="C86" s="235" t="s">
        <v>154</v>
      </c>
      <c r="D86" s="236"/>
      <c r="E86" s="237"/>
      <c r="F86" s="24"/>
      <c r="G86" s="26"/>
      <c r="H86" s="87"/>
    </row>
    <row r="87" spans="1:8" x14ac:dyDescent="0.25">
      <c r="A87" s="42">
        <v>42</v>
      </c>
      <c r="B87" s="53"/>
      <c r="C87" s="294" t="s">
        <v>155</v>
      </c>
      <c r="D87" s="216"/>
      <c r="E87" s="295"/>
      <c r="F87" s="73">
        <v>15000</v>
      </c>
      <c r="G87" s="73">
        <f>SUM(G88:G90)</f>
        <v>1554.58</v>
      </c>
      <c r="H87" s="172">
        <f t="shared" si="6"/>
        <v>10.363866666666667</v>
      </c>
    </row>
    <row r="88" spans="1:8" x14ac:dyDescent="0.25">
      <c r="A88" s="293">
        <v>4221</v>
      </c>
      <c r="B88" s="230"/>
      <c r="C88" s="293" t="s">
        <v>156</v>
      </c>
      <c r="D88" s="229"/>
      <c r="E88" s="230"/>
      <c r="F88" s="69"/>
      <c r="G88" s="24">
        <v>1223.98</v>
      </c>
      <c r="H88" s="87"/>
    </row>
    <row r="89" spans="1:8" x14ac:dyDescent="0.25">
      <c r="A89" s="293">
        <v>4222</v>
      </c>
      <c r="B89" s="230"/>
      <c r="C89" s="293" t="s">
        <v>78</v>
      </c>
      <c r="D89" s="229"/>
      <c r="E89" s="230"/>
      <c r="F89" s="69"/>
      <c r="G89" s="24"/>
      <c r="H89" s="87"/>
    </row>
    <row r="90" spans="1:8" x14ac:dyDescent="0.25">
      <c r="A90" s="293">
        <v>4224</v>
      </c>
      <c r="B90" s="230"/>
      <c r="C90" s="235" t="s">
        <v>80</v>
      </c>
      <c r="D90" s="236"/>
      <c r="E90" s="237"/>
      <c r="F90" s="69"/>
      <c r="G90" s="24">
        <v>330.6</v>
      </c>
      <c r="H90" s="87"/>
    </row>
    <row r="91" spans="1:8" ht="21.75" customHeight="1" x14ac:dyDescent="0.25">
      <c r="A91" s="298">
        <v>92</v>
      </c>
      <c r="B91" s="299"/>
      <c r="C91" s="300" t="s">
        <v>142</v>
      </c>
      <c r="D91" s="301"/>
      <c r="E91" s="302"/>
      <c r="F91" s="80"/>
      <c r="G91" s="80">
        <v>0</v>
      </c>
      <c r="H91" s="181"/>
    </row>
    <row r="92" spans="1:8" x14ac:dyDescent="0.25">
      <c r="A92" s="276" t="s">
        <v>158</v>
      </c>
      <c r="B92" s="277"/>
      <c r="C92" s="276" t="s">
        <v>159</v>
      </c>
      <c r="D92" s="278"/>
      <c r="E92" s="277"/>
      <c r="F92" s="122">
        <f>F93</f>
        <v>33831</v>
      </c>
      <c r="G92" s="122">
        <f>G93</f>
        <v>15681.97</v>
      </c>
      <c r="H92" s="177">
        <f>G92/F92*100</f>
        <v>46.353847063344269</v>
      </c>
    </row>
    <row r="93" spans="1:8" x14ac:dyDescent="0.25">
      <c r="A93" s="272" t="s">
        <v>160</v>
      </c>
      <c r="B93" s="273"/>
      <c r="C93" s="279" t="s">
        <v>161</v>
      </c>
      <c r="D93" s="279"/>
      <c r="E93" s="273"/>
      <c r="F93" s="126">
        <f>F94+F98</f>
        <v>33831</v>
      </c>
      <c r="G93" s="126">
        <f>G94+G98</f>
        <v>15681.97</v>
      </c>
      <c r="H93" s="180">
        <f t="shared" ref="H93:H98" si="7">G93/F93*100</f>
        <v>46.353847063344269</v>
      </c>
    </row>
    <row r="94" spans="1:8" x14ac:dyDescent="0.25">
      <c r="A94" s="42">
        <v>31</v>
      </c>
      <c r="B94" s="53"/>
      <c r="C94" s="42" t="s">
        <v>37</v>
      </c>
      <c r="D94" s="51"/>
      <c r="E94" s="72"/>
      <c r="F94" s="73">
        <v>31906</v>
      </c>
      <c r="G94" s="73">
        <f>SUM(G95:G97)</f>
        <v>15296.97</v>
      </c>
      <c r="H94" s="172">
        <f t="shared" si="7"/>
        <v>47.943866357424938</v>
      </c>
    </row>
    <row r="95" spans="1:8" x14ac:dyDescent="0.25">
      <c r="A95" s="235">
        <v>3111</v>
      </c>
      <c r="B95" s="237"/>
      <c r="C95" s="46" t="s">
        <v>39</v>
      </c>
      <c r="D95" s="23"/>
      <c r="E95" s="23"/>
      <c r="F95" s="24"/>
      <c r="G95" s="26">
        <v>15196.97</v>
      </c>
      <c r="H95" s="87"/>
    </row>
    <row r="96" spans="1:8" x14ac:dyDescent="0.25">
      <c r="A96" s="235">
        <v>3121</v>
      </c>
      <c r="B96" s="237"/>
      <c r="C96" s="46" t="s">
        <v>40</v>
      </c>
      <c r="D96" s="23"/>
      <c r="E96" s="23"/>
      <c r="F96" s="24"/>
      <c r="G96" s="26">
        <v>100</v>
      </c>
      <c r="H96" s="87"/>
    </row>
    <row r="97" spans="1:8" x14ac:dyDescent="0.25">
      <c r="A97" s="235">
        <v>3132</v>
      </c>
      <c r="B97" s="237"/>
      <c r="C97" s="296" t="s">
        <v>162</v>
      </c>
      <c r="D97" s="223"/>
      <c r="E97" s="297"/>
      <c r="F97" s="24"/>
      <c r="G97" s="26"/>
      <c r="H97" s="87"/>
    </row>
    <row r="98" spans="1:8" x14ac:dyDescent="0.25">
      <c r="A98" s="42">
        <v>32</v>
      </c>
      <c r="B98" s="53"/>
      <c r="C98" s="42" t="s">
        <v>137</v>
      </c>
      <c r="D98" s="43"/>
      <c r="E98" s="43"/>
      <c r="F98" s="45">
        <v>1925</v>
      </c>
      <c r="G98" s="45">
        <f>G99</f>
        <v>385</v>
      </c>
      <c r="H98" s="172">
        <f t="shared" si="7"/>
        <v>20</v>
      </c>
    </row>
    <row r="99" spans="1:8" x14ac:dyDescent="0.25">
      <c r="A99" s="235">
        <v>3212</v>
      </c>
      <c r="B99" s="237"/>
      <c r="C99" s="46" t="s">
        <v>47</v>
      </c>
      <c r="D99" s="23"/>
      <c r="E99" s="75"/>
      <c r="F99" s="24"/>
      <c r="G99" s="26">
        <v>385</v>
      </c>
      <c r="H99" s="87"/>
    </row>
    <row r="100" spans="1:8" ht="24" customHeight="1" x14ac:dyDescent="0.25">
      <c r="A100" s="276" t="s">
        <v>163</v>
      </c>
      <c r="B100" s="277"/>
      <c r="C100" s="304" t="s">
        <v>164</v>
      </c>
      <c r="D100" s="305"/>
      <c r="E100" s="305"/>
      <c r="F100" s="122">
        <f>F101+F113</f>
        <v>105224.39</v>
      </c>
      <c r="G100" s="122">
        <f>G101+G113</f>
        <v>28704.629999999997</v>
      </c>
      <c r="H100" s="177">
        <f>G100/F100*100</f>
        <v>27.279445383337453</v>
      </c>
    </row>
    <row r="101" spans="1:8" x14ac:dyDescent="0.25">
      <c r="A101" s="272" t="s">
        <v>165</v>
      </c>
      <c r="B101" s="273"/>
      <c r="C101" s="123"/>
      <c r="D101" s="125"/>
      <c r="E101" s="124"/>
      <c r="F101" s="126">
        <f>F102+F105+F107</f>
        <v>15757.64</v>
      </c>
      <c r="G101" s="126">
        <f>G102+G105+G107</f>
        <v>4305.2299999999996</v>
      </c>
      <c r="H101" s="180">
        <f>G101/F101*100</f>
        <v>27.321540535257817</v>
      </c>
    </row>
    <row r="102" spans="1:8" x14ac:dyDescent="0.25">
      <c r="A102" s="42">
        <v>31</v>
      </c>
      <c r="B102" s="53"/>
      <c r="C102" s="42" t="s">
        <v>37</v>
      </c>
      <c r="D102" s="51"/>
      <c r="E102" s="72"/>
      <c r="F102" s="73">
        <v>9721</v>
      </c>
      <c r="G102" s="73">
        <f>SUM(G103:G104)</f>
        <v>0</v>
      </c>
      <c r="H102" s="87">
        <f t="shared" ref="H102:H111" si="8">G102/F102*100</f>
        <v>0</v>
      </c>
    </row>
    <row r="103" spans="1:8" x14ac:dyDescent="0.25">
      <c r="A103" s="235">
        <v>3111</v>
      </c>
      <c r="B103" s="237"/>
      <c r="C103" s="46" t="s">
        <v>39</v>
      </c>
      <c r="D103" s="23"/>
      <c r="E103" s="23"/>
      <c r="F103" s="24"/>
      <c r="G103" s="26"/>
      <c r="H103" s="87"/>
    </row>
    <row r="104" spans="1:8" x14ac:dyDescent="0.25">
      <c r="A104" s="235">
        <v>3132</v>
      </c>
      <c r="B104" s="237"/>
      <c r="C104" s="296" t="s">
        <v>162</v>
      </c>
      <c r="D104" s="223"/>
      <c r="E104" s="297"/>
      <c r="F104" s="24"/>
      <c r="G104" s="26"/>
      <c r="H104" s="87"/>
    </row>
    <row r="105" spans="1:8" x14ac:dyDescent="0.25">
      <c r="A105" s="42">
        <v>32</v>
      </c>
      <c r="B105" s="53"/>
      <c r="C105" s="42" t="s">
        <v>137</v>
      </c>
      <c r="D105" s="23"/>
      <c r="E105" s="23"/>
      <c r="F105" s="45">
        <v>189</v>
      </c>
      <c r="G105" s="54">
        <f>G106</f>
        <v>0</v>
      </c>
      <c r="H105" s="87"/>
    </row>
    <row r="106" spans="1:8" x14ac:dyDescent="0.25">
      <c r="A106" s="235">
        <v>3212</v>
      </c>
      <c r="B106" s="237"/>
      <c r="C106" s="46" t="s">
        <v>47</v>
      </c>
      <c r="D106" s="23"/>
      <c r="E106" s="23"/>
      <c r="F106" s="24"/>
      <c r="G106" s="26"/>
      <c r="H106" s="87"/>
    </row>
    <row r="107" spans="1:8" x14ac:dyDescent="0.25">
      <c r="A107" s="298">
        <v>92</v>
      </c>
      <c r="B107" s="299"/>
      <c r="C107" s="298" t="s">
        <v>166</v>
      </c>
      <c r="D107" s="303"/>
      <c r="E107" s="299"/>
      <c r="F107" s="80">
        <f>F108+F111</f>
        <v>5847.64</v>
      </c>
      <c r="G107" s="80">
        <f>G108+G111</f>
        <v>4305.2299999999996</v>
      </c>
      <c r="H107" s="181">
        <f t="shared" si="8"/>
        <v>73.623376268032899</v>
      </c>
    </row>
    <row r="108" spans="1:8" x14ac:dyDescent="0.25">
      <c r="A108" s="42">
        <v>31</v>
      </c>
      <c r="B108" s="53"/>
      <c r="C108" s="42" t="s">
        <v>37</v>
      </c>
      <c r="D108" s="51"/>
      <c r="E108" s="53"/>
      <c r="F108" s="45">
        <v>5734.77</v>
      </c>
      <c r="G108" s="45">
        <f>SUM(G109:G110)</f>
        <v>4242.2299999999996</v>
      </c>
      <c r="H108" s="87">
        <f t="shared" si="8"/>
        <v>73.973847251066729</v>
      </c>
    </row>
    <row r="109" spans="1:8" x14ac:dyDescent="0.25">
      <c r="A109" s="235">
        <v>3111</v>
      </c>
      <c r="B109" s="237"/>
      <c r="C109" s="46" t="s">
        <v>39</v>
      </c>
      <c r="D109" s="23"/>
      <c r="E109" s="75"/>
      <c r="F109" s="24"/>
      <c r="G109" s="26">
        <v>3821.72</v>
      </c>
      <c r="H109" s="87"/>
    </row>
    <row r="110" spans="1:8" x14ac:dyDescent="0.25">
      <c r="A110" s="235">
        <v>3132</v>
      </c>
      <c r="B110" s="237"/>
      <c r="C110" s="235" t="s">
        <v>167</v>
      </c>
      <c r="D110" s="236"/>
      <c r="E110" s="237"/>
      <c r="F110" s="24"/>
      <c r="G110" s="26">
        <v>420.51</v>
      </c>
      <c r="H110" s="87"/>
    </row>
    <row r="111" spans="1:8" x14ac:dyDescent="0.25">
      <c r="A111" s="42">
        <v>32</v>
      </c>
      <c r="B111" s="53"/>
      <c r="C111" s="42" t="s">
        <v>45</v>
      </c>
      <c r="D111" s="43"/>
      <c r="E111" s="53"/>
      <c r="F111" s="45">
        <v>112.87</v>
      </c>
      <c r="G111" s="45">
        <f>G112</f>
        <v>63</v>
      </c>
      <c r="H111" s="87">
        <f t="shared" si="8"/>
        <v>55.816425976787457</v>
      </c>
    </row>
    <row r="112" spans="1:8" x14ac:dyDescent="0.25">
      <c r="A112" s="235">
        <v>3212</v>
      </c>
      <c r="B112" s="237"/>
      <c r="C112" s="46" t="s">
        <v>47</v>
      </c>
      <c r="D112" s="23"/>
      <c r="E112" s="75"/>
      <c r="F112" s="24"/>
      <c r="G112" s="26">
        <v>63</v>
      </c>
      <c r="H112" s="87"/>
    </row>
    <row r="113" spans="1:8" x14ac:dyDescent="0.25">
      <c r="A113" s="272" t="s">
        <v>168</v>
      </c>
      <c r="B113" s="273"/>
      <c r="C113" s="279" t="s">
        <v>169</v>
      </c>
      <c r="D113" s="279"/>
      <c r="E113" s="273"/>
      <c r="F113" s="126">
        <f>F114+F117+F119</f>
        <v>89466.75</v>
      </c>
      <c r="G113" s="126">
        <f>G114+G117+G119</f>
        <v>24399.399999999998</v>
      </c>
      <c r="H113" s="180">
        <f>G113/F113*100</f>
        <v>27.272031229479104</v>
      </c>
    </row>
    <row r="114" spans="1:8" x14ac:dyDescent="0.25">
      <c r="A114" s="42">
        <v>31</v>
      </c>
      <c r="B114" s="53"/>
      <c r="C114" s="42" t="s">
        <v>37</v>
      </c>
      <c r="D114" s="51"/>
      <c r="E114" s="72"/>
      <c r="F114" s="73">
        <v>55259</v>
      </c>
      <c r="G114" s="73">
        <f>SUM(G115:G116)</f>
        <v>0</v>
      </c>
      <c r="H114" s="87">
        <f>G114/F114*100</f>
        <v>0</v>
      </c>
    </row>
    <row r="115" spans="1:8" x14ac:dyDescent="0.25">
      <c r="A115" s="235">
        <v>3111</v>
      </c>
      <c r="B115" s="237"/>
      <c r="C115" s="46" t="s">
        <v>39</v>
      </c>
      <c r="D115" s="23"/>
      <c r="E115" s="23"/>
      <c r="F115" s="24"/>
      <c r="G115" s="26"/>
      <c r="H115" s="87"/>
    </row>
    <row r="116" spans="1:8" x14ac:dyDescent="0.25">
      <c r="A116" s="235">
        <v>3132</v>
      </c>
      <c r="B116" s="237"/>
      <c r="C116" s="235" t="s">
        <v>167</v>
      </c>
      <c r="D116" s="236"/>
      <c r="E116" s="237"/>
      <c r="F116" s="24"/>
      <c r="G116" s="26"/>
      <c r="H116" s="87"/>
    </row>
    <row r="117" spans="1:8" x14ac:dyDescent="0.25">
      <c r="A117" s="42">
        <v>32</v>
      </c>
      <c r="B117" s="53"/>
      <c r="C117" s="42" t="s">
        <v>137</v>
      </c>
      <c r="D117" s="43"/>
      <c r="E117" s="43"/>
      <c r="F117" s="45">
        <v>1071</v>
      </c>
      <c r="G117" s="45">
        <f>G118</f>
        <v>0</v>
      </c>
      <c r="H117" s="87">
        <f t="shared" ref="H117:H123" si="9">G117/F117*100</f>
        <v>0</v>
      </c>
    </row>
    <row r="118" spans="1:8" x14ac:dyDescent="0.25">
      <c r="A118" s="235">
        <v>3212</v>
      </c>
      <c r="B118" s="237"/>
      <c r="C118" s="23" t="s">
        <v>47</v>
      </c>
      <c r="D118" s="23"/>
      <c r="E118" s="23"/>
      <c r="F118" s="24"/>
      <c r="G118" s="26"/>
      <c r="H118" s="87"/>
    </row>
    <row r="119" spans="1:8" x14ac:dyDescent="0.25">
      <c r="A119" s="298">
        <v>92</v>
      </c>
      <c r="B119" s="299"/>
      <c r="C119" s="298" t="s">
        <v>170</v>
      </c>
      <c r="D119" s="303"/>
      <c r="E119" s="299"/>
      <c r="F119" s="80">
        <f>F120+F123</f>
        <v>33136.75</v>
      </c>
      <c r="G119" s="80">
        <f>G120+G123</f>
        <v>24399.399999999998</v>
      </c>
      <c r="H119" s="181">
        <f t="shared" si="9"/>
        <v>73.632447358295536</v>
      </c>
    </row>
    <row r="120" spans="1:8" x14ac:dyDescent="0.25">
      <c r="A120" s="42">
        <v>31</v>
      </c>
      <c r="B120" s="53"/>
      <c r="C120" s="42" t="s">
        <v>37</v>
      </c>
      <c r="D120" s="51"/>
      <c r="E120" s="134"/>
      <c r="F120" s="45">
        <v>32497.119999999999</v>
      </c>
      <c r="G120" s="45">
        <f>SUM(G121:G122)</f>
        <v>24042.399999999998</v>
      </c>
      <c r="H120" s="87">
        <f t="shared" si="9"/>
        <v>73.983171431806866</v>
      </c>
    </row>
    <row r="121" spans="1:8" x14ac:dyDescent="0.25">
      <c r="A121" s="235">
        <v>3111</v>
      </c>
      <c r="B121" s="237"/>
      <c r="C121" s="46" t="s">
        <v>39</v>
      </c>
      <c r="D121" s="23"/>
      <c r="E121" s="75"/>
      <c r="F121" s="24"/>
      <c r="G121" s="26">
        <v>21659.46</v>
      </c>
      <c r="H121" s="87"/>
    </row>
    <row r="122" spans="1:8" x14ac:dyDescent="0.25">
      <c r="A122" s="235">
        <v>3132</v>
      </c>
      <c r="B122" s="237"/>
      <c r="C122" s="235" t="s">
        <v>167</v>
      </c>
      <c r="D122" s="236"/>
      <c r="E122" s="237"/>
      <c r="F122" s="24"/>
      <c r="G122" s="26">
        <v>2382.94</v>
      </c>
      <c r="H122" s="87"/>
    </row>
    <row r="123" spans="1:8" x14ac:dyDescent="0.25">
      <c r="A123" s="42">
        <v>32</v>
      </c>
      <c r="B123" s="53"/>
      <c r="C123" s="42" t="s">
        <v>137</v>
      </c>
      <c r="D123" s="43"/>
      <c r="E123" s="53"/>
      <c r="F123" s="45">
        <v>639.63</v>
      </c>
      <c r="G123" s="45">
        <f>G124</f>
        <v>357</v>
      </c>
      <c r="H123" s="87">
        <f t="shared" si="9"/>
        <v>55.813517189625252</v>
      </c>
    </row>
    <row r="124" spans="1:8" x14ac:dyDescent="0.25">
      <c r="A124" s="235">
        <v>3212</v>
      </c>
      <c r="B124" s="237"/>
      <c r="C124" s="46" t="s">
        <v>47</v>
      </c>
      <c r="D124" s="23"/>
      <c r="E124" s="75"/>
      <c r="F124" s="24"/>
      <c r="G124" s="26">
        <v>357</v>
      </c>
      <c r="H124" s="87"/>
    </row>
    <row r="125" spans="1:8" ht="24" customHeight="1" x14ac:dyDescent="0.25">
      <c r="A125" s="276" t="s">
        <v>171</v>
      </c>
      <c r="B125" s="277"/>
      <c r="C125" s="276" t="s">
        <v>172</v>
      </c>
      <c r="D125" s="278"/>
      <c r="E125" s="278"/>
      <c r="F125" s="122">
        <f>F126</f>
        <v>34309</v>
      </c>
      <c r="G125" s="122">
        <f>G126</f>
        <v>16337.99</v>
      </c>
      <c r="H125" s="177">
        <f>G125/F125*100</f>
        <v>47.620128829170191</v>
      </c>
    </row>
    <row r="126" spans="1:8" x14ac:dyDescent="0.25">
      <c r="A126" s="272" t="s">
        <v>160</v>
      </c>
      <c r="B126" s="273"/>
      <c r="C126" s="279" t="s">
        <v>161</v>
      </c>
      <c r="D126" s="279"/>
      <c r="E126" s="273"/>
      <c r="F126" s="126">
        <f>F127+F131</f>
        <v>34309</v>
      </c>
      <c r="G126" s="126">
        <f>G127+G131</f>
        <v>16337.99</v>
      </c>
      <c r="H126" s="180">
        <f>G126/F126*100</f>
        <v>47.620128829170191</v>
      </c>
    </row>
    <row r="127" spans="1:8" x14ac:dyDescent="0.25">
      <c r="A127" s="42">
        <v>31</v>
      </c>
      <c r="B127" s="53"/>
      <c r="C127" s="42" t="s">
        <v>37</v>
      </c>
      <c r="D127" s="51"/>
      <c r="E127" s="72"/>
      <c r="F127" s="73">
        <v>33889</v>
      </c>
      <c r="G127" s="73">
        <f>SUM(G128:G130)</f>
        <v>16127.99</v>
      </c>
      <c r="H127" s="87">
        <f t="shared" ref="H127:H131" si="10">G127/F127*100</f>
        <v>47.590634129068427</v>
      </c>
    </row>
    <row r="128" spans="1:8" x14ac:dyDescent="0.25">
      <c r="A128" s="235">
        <v>3111</v>
      </c>
      <c r="B128" s="237"/>
      <c r="C128" s="46" t="s">
        <v>39</v>
      </c>
      <c r="D128" s="23"/>
      <c r="E128" s="23"/>
      <c r="F128" s="24"/>
      <c r="G128" s="26">
        <v>13757.93</v>
      </c>
      <c r="H128" s="87"/>
    </row>
    <row r="129" spans="1:8" x14ac:dyDescent="0.25">
      <c r="A129" s="235">
        <v>3121</v>
      </c>
      <c r="B129" s="237"/>
      <c r="C129" s="46" t="s">
        <v>40</v>
      </c>
      <c r="D129" s="23"/>
      <c r="E129" s="23"/>
      <c r="F129" s="24"/>
      <c r="G129" s="26">
        <v>100</v>
      </c>
      <c r="H129" s="87"/>
    </row>
    <row r="130" spans="1:8" x14ac:dyDescent="0.25">
      <c r="A130" s="235">
        <v>3132</v>
      </c>
      <c r="B130" s="237"/>
      <c r="C130" s="235" t="s">
        <v>167</v>
      </c>
      <c r="D130" s="236"/>
      <c r="E130" s="237"/>
      <c r="F130" s="24"/>
      <c r="G130" s="26">
        <v>2270.06</v>
      </c>
      <c r="H130" s="87"/>
    </row>
    <row r="131" spans="1:8" x14ac:dyDescent="0.25">
      <c r="A131" s="42">
        <v>32</v>
      </c>
      <c r="B131" s="53"/>
      <c r="C131" s="42" t="s">
        <v>137</v>
      </c>
      <c r="D131" s="43"/>
      <c r="E131" s="43"/>
      <c r="F131" s="45">
        <v>420</v>
      </c>
      <c r="G131" s="45">
        <f>G132</f>
        <v>210</v>
      </c>
      <c r="H131" s="87">
        <f t="shared" si="10"/>
        <v>50</v>
      </c>
    </row>
    <row r="132" spans="1:8" x14ac:dyDescent="0.25">
      <c r="A132" s="235">
        <v>3212</v>
      </c>
      <c r="B132" s="237"/>
      <c r="C132" s="46" t="s">
        <v>47</v>
      </c>
      <c r="D132" s="23"/>
      <c r="E132" s="23"/>
      <c r="F132" s="24"/>
      <c r="G132" s="26">
        <v>210</v>
      </c>
      <c r="H132" s="87"/>
    </row>
  </sheetData>
  <mergeCells count="159">
    <mergeCell ref="A132:B132"/>
    <mergeCell ref="A3:H3"/>
    <mergeCell ref="A126:B126"/>
    <mergeCell ref="C126:E126"/>
    <mergeCell ref="A128:B128"/>
    <mergeCell ref="A129:B129"/>
    <mergeCell ref="A130:B130"/>
    <mergeCell ref="C130:E130"/>
    <mergeCell ref="A122:B122"/>
    <mergeCell ref="C122:E122"/>
    <mergeCell ref="A124:B124"/>
    <mergeCell ref="A125:B125"/>
    <mergeCell ref="C125:E125"/>
    <mergeCell ref="A118:B118"/>
    <mergeCell ref="A119:B119"/>
    <mergeCell ref="C119:E119"/>
    <mergeCell ref="A121:B121"/>
    <mergeCell ref="A113:B113"/>
    <mergeCell ref="C113:E113"/>
    <mergeCell ref="A115:B115"/>
    <mergeCell ref="A116:B116"/>
    <mergeCell ref="C116:E116"/>
    <mergeCell ref="A109:B109"/>
    <mergeCell ref="A110:B110"/>
    <mergeCell ref="C110:E110"/>
    <mergeCell ref="A112:B112"/>
    <mergeCell ref="A103:B103"/>
    <mergeCell ref="A104:B104"/>
    <mergeCell ref="C104:E104"/>
    <mergeCell ref="A106:B106"/>
    <mergeCell ref="A107:B107"/>
    <mergeCell ref="C107:E107"/>
    <mergeCell ref="A99:B99"/>
    <mergeCell ref="A100:B100"/>
    <mergeCell ref="C100:E100"/>
    <mergeCell ref="A101:B101"/>
    <mergeCell ref="A93:B93"/>
    <mergeCell ref="C93:E93"/>
    <mergeCell ref="A95:B95"/>
    <mergeCell ref="A96:B96"/>
    <mergeCell ref="A97:B97"/>
    <mergeCell ref="C97:E97"/>
    <mergeCell ref="A90:B90"/>
    <mergeCell ref="C90:E90"/>
    <mergeCell ref="A91:B91"/>
    <mergeCell ref="C91:E91"/>
    <mergeCell ref="A92:B92"/>
    <mergeCell ref="C92:E92"/>
    <mergeCell ref="C87:E87"/>
    <mergeCell ref="A88:B88"/>
    <mergeCell ref="C88:E88"/>
    <mergeCell ref="A89:B89"/>
    <mergeCell ref="C89:E89"/>
    <mergeCell ref="A84:B84"/>
    <mergeCell ref="C84:E84"/>
    <mergeCell ref="C85:E85"/>
    <mergeCell ref="A86:B86"/>
    <mergeCell ref="C86:E86"/>
    <mergeCell ref="C78:E78"/>
    <mergeCell ref="A79:B79"/>
    <mergeCell ref="C80:E80"/>
    <mergeCell ref="A83:B83"/>
    <mergeCell ref="C83:E83"/>
    <mergeCell ref="A75:B75"/>
    <mergeCell ref="C75:E75"/>
    <mergeCell ref="A76:B76"/>
    <mergeCell ref="C76:E76"/>
    <mergeCell ref="A77:B77"/>
    <mergeCell ref="C77:E77"/>
    <mergeCell ref="C81:E81"/>
    <mergeCell ref="C82:E82"/>
    <mergeCell ref="C71:E71"/>
    <mergeCell ref="A72:B72"/>
    <mergeCell ref="A73:B73"/>
    <mergeCell ref="C73:E73"/>
    <mergeCell ref="A74:B74"/>
    <mergeCell ref="C74:E74"/>
    <mergeCell ref="A66:B66"/>
    <mergeCell ref="C66:E66"/>
    <mergeCell ref="A68:B68"/>
    <mergeCell ref="A69:B69"/>
    <mergeCell ref="A70:B70"/>
    <mergeCell ref="C70:E70"/>
    <mergeCell ref="C59:E59"/>
    <mergeCell ref="C60:E60"/>
    <mergeCell ref="C61:E61"/>
    <mergeCell ref="C62:E62"/>
    <mergeCell ref="C63:E63"/>
    <mergeCell ref="C65:E65"/>
    <mergeCell ref="A53:B53"/>
    <mergeCell ref="A54:B54"/>
    <mergeCell ref="A55:B55"/>
    <mergeCell ref="C55:E55"/>
    <mergeCell ref="C57:E57"/>
    <mergeCell ref="C58:E58"/>
    <mergeCell ref="A47:B47"/>
    <mergeCell ref="A48:B48"/>
    <mergeCell ref="A49:B49"/>
    <mergeCell ref="A50:B50"/>
    <mergeCell ref="C50:E50"/>
    <mergeCell ref="A51:B51"/>
    <mergeCell ref="C51:E51"/>
    <mergeCell ref="A43:B43"/>
    <mergeCell ref="A44:B44"/>
    <mergeCell ref="C44:E44"/>
    <mergeCell ref="A45:B45"/>
    <mergeCell ref="C45:E45"/>
    <mergeCell ref="A46:B46"/>
    <mergeCell ref="C46:E46"/>
    <mergeCell ref="A40:B40"/>
    <mergeCell ref="C40:E40"/>
    <mergeCell ref="A41:B41"/>
    <mergeCell ref="C41:E41"/>
    <mergeCell ref="A42:B42"/>
    <mergeCell ref="C42:E42"/>
    <mergeCell ref="A36:B36"/>
    <mergeCell ref="C36:E36"/>
    <mergeCell ref="A37:B37"/>
    <mergeCell ref="A38:B38"/>
    <mergeCell ref="A39:B39"/>
    <mergeCell ref="C39:E39"/>
    <mergeCell ref="A32:B32"/>
    <mergeCell ref="A33:B33"/>
    <mergeCell ref="C33:E33"/>
    <mergeCell ref="A34:B34"/>
    <mergeCell ref="A35:B35"/>
    <mergeCell ref="C35:E35"/>
    <mergeCell ref="A28:B28"/>
    <mergeCell ref="C28:E28"/>
    <mergeCell ref="C29:E29"/>
    <mergeCell ref="A30:B30"/>
    <mergeCell ref="C30:E30"/>
    <mergeCell ref="A31:B31"/>
    <mergeCell ref="A23:B23"/>
    <mergeCell ref="C23:E23"/>
    <mergeCell ref="A25:B25"/>
    <mergeCell ref="A26:B26"/>
    <mergeCell ref="A27:B27"/>
    <mergeCell ref="C27:E27"/>
    <mergeCell ref="A19:B19"/>
    <mergeCell ref="C19:E19"/>
    <mergeCell ref="A20:B20"/>
    <mergeCell ref="C20:E20"/>
    <mergeCell ref="A21:B21"/>
    <mergeCell ref="A22:B22"/>
    <mergeCell ref="A11:B11"/>
    <mergeCell ref="A12:B12"/>
    <mergeCell ref="C12:E12"/>
    <mergeCell ref="B14:E14"/>
    <mergeCell ref="A18:B18"/>
    <mergeCell ref="C18:D18"/>
    <mergeCell ref="A1:H1"/>
    <mergeCell ref="A5:H5"/>
    <mergeCell ref="A6:H6"/>
    <mergeCell ref="A8:E8"/>
    <mergeCell ref="C10:E10"/>
    <mergeCell ref="B15:E15"/>
    <mergeCell ref="B16:E16"/>
    <mergeCell ref="B17: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ekonomska kl.</vt:lpstr>
      <vt:lpstr>izvori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Pivalica</dc:creator>
  <cp:lastModifiedBy>Branka Pivalica</cp:lastModifiedBy>
  <cp:lastPrinted>2024-07-11T11:28:20Z</cp:lastPrinted>
  <dcterms:created xsi:type="dcterms:W3CDTF">2024-03-14T14:15:22Z</dcterms:created>
  <dcterms:modified xsi:type="dcterms:W3CDTF">2024-07-15T14:47:12Z</dcterms:modified>
</cp:coreProperties>
</file>